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5\"/>
    </mc:Choice>
  </mc:AlternateContent>
  <xr:revisionPtr revIDLastSave="0" documentId="13_ncr:1_{FEBCA751-1305-41C6-8C11-AF6FEA97243D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اوراق مشتقه" sheetId="3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صندوق" sheetId="10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2">اوراق!$A$1:$AM$39</definedName>
    <definedName name="_xlnm.Print_Area" localSheetId="0">'اوراق مشتقه'!$A$1:$AX$14</definedName>
    <definedName name="_xlnm.Print_Area" localSheetId="3">'تعدیل قیمت'!$A$1:$N$13</definedName>
    <definedName name="_xlnm.Print_Area" localSheetId="5">درآمد!$A$1:$K$13</definedName>
    <definedName name="_xlnm.Print_Area" localSheetId="9">'درآمد سپرده بانکی'!$A$1:$K$19</definedName>
    <definedName name="_xlnm.Print_Area" localSheetId="7">'درآمد سرمایه گذاری در اوراق به'!$A$1:$S$48</definedName>
    <definedName name="_xlnm.Print_Area" localSheetId="6">'درآمد سرمایه گذاری در صندوق'!$A$1:$X$11</definedName>
    <definedName name="_xlnm.Print_Area" localSheetId="14">'درآمد ناشی از تغییر قیمت اوراق'!$A$1:$S$39</definedName>
    <definedName name="_xlnm.Print_Area" localSheetId="13">'درآمد ناشی از فروش'!$A$1:$S$23</definedName>
    <definedName name="_xlnm.Print_Area" localSheetId="10">'سایر درآمدها'!$A$1:$G$11</definedName>
    <definedName name="_xlnm.Print_Area" localSheetId="4">سپرده!$A$1:$M$20</definedName>
    <definedName name="_xlnm.Print_Area" localSheetId="11">'سود اوراق بهادار'!$A$1:$U$46</definedName>
    <definedName name="_xlnm.Print_Area" localSheetId="12">'سود سپرده بانکی'!$A$1:$N$19</definedName>
    <definedName name="_xlnm.Print_Area" localSheetId="8">'مبالغ تخصیصی اوراق'!$A$1:$R$19</definedName>
    <definedName name="_xlnm.Print_Area" localSheetId="1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2" l="1"/>
  <c r="J20" i="12"/>
  <c r="W11" i="10" l="1"/>
  <c r="W10" i="10"/>
  <c r="W9" i="10"/>
  <c r="L11" i="10"/>
  <c r="L10" i="10"/>
  <c r="L9" i="10"/>
  <c r="R46" i="11"/>
  <c r="J46" i="11"/>
  <c r="P46" i="17"/>
  <c r="J46" i="17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7" i="11"/>
  <c r="R10" i="11"/>
  <c r="R9" i="11"/>
  <c r="P48" i="11"/>
  <c r="N48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7" i="11"/>
  <c r="J10" i="11"/>
  <c r="J9" i="11"/>
  <c r="D19" i="13"/>
  <c r="F11" i="8" s="1"/>
  <c r="H19" i="13"/>
  <c r="J9" i="8"/>
  <c r="J12" i="8"/>
  <c r="J8" i="8"/>
  <c r="F12" i="8"/>
  <c r="F9" i="8"/>
  <c r="F8" i="8"/>
  <c r="J11" i="10"/>
  <c r="H11" i="10"/>
  <c r="F11" i="10"/>
  <c r="D11" i="10"/>
  <c r="N11" i="10"/>
  <c r="Q11" i="10"/>
  <c r="S11" i="10"/>
  <c r="U11" i="10"/>
  <c r="U10" i="10"/>
  <c r="U9" i="10"/>
  <c r="S9" i="10"/>
  <c r="P10" i="10"/>
  <c r="J10" i="10"/>
  <c r="J9" i="10"/>
  <c r="L48" i="11"/>
  <c r="D48" i="11"/>
  <c r="J9" i="13"/>
  <c r="J10" i="13"/>
  <c r="J11" i="13"/>
  <c r="J12" i="13"/>
  <c r="J13" i="13"/>
  <c r="J14" i="13"/>
  <c r="J15" i="13"/>
  <c r="J16" i="13"/>
  <c r="J17" i="13"/>
  <c r="J18" i="13"/>
  <c r="J8" i="13"/>
  <c r="J19" i="13" s="1"/>
  <c r="F16" i="13"/>
  <c r="N46" i="17"/>
  <c r="T46" i="17"/>
  <c r="M19" i="18"/>
  <c r="K19" i="18"/>
  <c r="I19" i="18"/>
  <c r="G19" i="18"/>
  <c r="E19" i="18"/>
  <c r="C19" i="18"/>
  <c r="Q23" i="19"/>
  <c r="Q15" i="19"/>
  <c r="Q39" i="21"/>
  <c r="I39" i="21"/>
  <c r="L20" i="7"/>
  <c r="L10" i="7"/>
  <c r="L11" i="7"/>
  <c r="L12" i="7"/>
  <c r="L13" i="7"/>
  <c r="L14" i="7"/>
  <c r="L15" i="7"/>
  <c r="L16" i="7"/>
  <c r="L17" i="7"/>
  <c r="L18" i="7"/>
  <c r="L19" i="7"/>
  <c r="L9" i="7"/>
  <c r="J20" i="7"/>
  <c r="H20" i="7"/>
  <c r="F20" i="7"/>
  <c r="D20" i="7"/>
  <c r="AL3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9" i="5"/>
  <c r="AH39" i="5"/>
  <c r="T39" i="5"/>
  <c r="AJ39" i="5"/>
  <c r="AA11" i="4"/>
  <c r="AA10" i="4"/>
  <c r="AA9" i="4"/>
  <c r="Y11" i="4"/>
  <c r="I11" i="4"/>
  <c r="R48" i="11" l="1"/>
  <c r="J48" i="11"/>
  <c r="F10" i="8" s="1"/>
  <c r="J10" i="8" s="1"/>
  <c r="J11" i="8"/>
  <c r="F15" i="13"/>
  <c r="F14" i="13"/>
  <c r="F8" i="13"/>
  <c r="F11" i="13"/>
  <c r="F13" i="13"/>
  <c r="F12" i="13"/>
  <c r="F18" i="13"/>
  <c r="F10" i="13"/>
  <c r="F17" i="13"/>
  <c r="F9" i="13"/>
  <c r="J13" i="8" l="1"/>
  <c r="F13" i="8"/>
  <c r="H12" i="8" s="1"/>
  <c r="F19" i="13"/>
  <c r="H8" i="8" l="1"/>
  <c r="H10" i="8"/>
  <c r="H9" i="8"/>
  <c r="H11" i="8"/>
  <c r="H13" i="8" l="1"/>
</calcChain>
</file>

<file path=xl/sharedStrings.xml><?xml version="1.0" encoding="utf-8"?>
<sst xmlns="http://schemas.openxmlformats.org/spreadsheetml/2006/main" count="658" uniqueCount="257">
  <si>
    <t>صندوق سرمایه‌گذاری در اوراق بهادار با درآمد ثابت نگین سامان</t>
  </si>
  <si>
    <t>صورت وضعیت پرتفوی</t>
  </si>
  <si>
    <t>برای ماه منتهی به 1405/04/31</t>
  </si>
  <si>
    <t>1405/03/31</t>
  </si>
  <si>
    <t>تغییرات طی دوره</t>
  </si>
  <si>
    <t>1405/04/31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</si>
  <si>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</si>
  <si>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</si>
  <si>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</si>
  <si>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</si>
  <si>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</si>
  <si>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</si>
  <si>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</si>
  <si>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</si>
  <si>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</si>
  <si>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</si>
  <si>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</si>
  <si>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</si>
  <si>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</si>
  <si>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</si>
  <si>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</si>
  <si>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</si>
  <si>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</si>
  <si>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</si>
  <si>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</si>
  <si>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</si>
  <si>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</si>
  <si>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</si>
  <si>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</si>
  <si>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</si>
  <si>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</si>
  <si>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</si>
  <si>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</si>
  <si>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</si>
  <si>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</si>
  <si>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</si>
  <si>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</si>
  <si>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</si>
  <si>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</si>
  <si>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</si>
  <si>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</si>
  <si>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</si>
  <si>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</si>
  <si>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</si>
  <si>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</si>
  <si>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شمش بیلت خوزستان</t>
  </si>
  <si>
    <t>بله</t>
  </si>
  <si>
    <t>1404/12/24</t>
  </si>
  <si>
    <t>1406/12/24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</si>
  <si>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</si>
  <si>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</si>
  <si>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</si>
  <si>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</si>
  <si>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</si>
  <si>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</si>
  <si>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</si>
  <si>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</si>
  <si>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</si>
  <si>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</si>
  <si>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</si>
  <si>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</si>
  <si>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</si>
  <si>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</si>
  <si>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</si>
  <si>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اجاره مپنا67-3ماهه23%</t>
  </si>
  <si>
    <t>1403/07/01</t>
  </si>
  <si>
    <t>1406/07/01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</si>
  <si>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</si>
  <si>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</si>
  <si>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</si>
  <si>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</si>
  <si>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</si>
  <si>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</si>
  <si>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</si>
  <si>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</si>
  <si>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</si>
  <si>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</si>
  <si>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</si>
  <si>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</si>
  <si>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دولت160-ش.خ060211</t>
  </si>
  <si>
    <t>1403/02/11</t>
  </si>
  <si>
    <t>1406/02/10</t>
  </si>
  <si>
    <t>مرابحه عام دولت237-ش.خ070715</t>
  </si>
  <si>
    <t>1404/07/15</t>
  </si>
  <si>
    <t>1407/07/15</t>
  </si>
  <si>
    <t>مرابحه عام دولت242-ش.خ070806</t>
  </si>
  <si>
    <t>1404/08/06</t>
  </si>
  <si>
    <t>1407/08/06</t>
  </si>
  <si>
    <t>مرابحه عام دولت244-ش.خ070913</t>
  </si>
  <si>
    <t>1404/08/13</t>
  </si>
  <si>
    <t>1407/09/13</t>
  </si>
  <si>
    <t>مرابحه عام دولت250-ش.خ070205</t>
  </si>
  <si>
    <t>1404/09/05</t>
  </si>
  <si>
    <t>1407/02/05</t>
  </si>
  <si>
    <t>مرابحه عام دولت258-ش.خ070302</t>
  </si>
  <si>
    <t>1404/10/02</t>
  </si>
  <si>
    <t>1407/03/02</t>
  </si>
  <si>
    <t>مرابحه عام دولت263-ش.خ070223</t>
  </si>
  <si>
    <t>1404/10/23</t>
  </si>
  <si>
    <t>1407/02/23</t>
  </si>
  <si>
    <t>مرابحه عام دولت268-ش.خ070521</t>
  </si>
  <si>
    <t>1404/11/21</t>
  </si>
  <si>
    <t>1407/05/21</t>
  </si>
  <si>
    <t>مرابحه عام دولت270-ش.خ071121</t>
  </si>
  <si>
    <t>1407/11/21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</si>
  <si>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</si>
  <si>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</si>
  <si>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</si>
  <si>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</si>
  <si>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</si>
  <si>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</si>
  <si>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</si>
  <si>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</si>
  <si>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</si>
  <si>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گلستان 14080316</t>
  </si>
  <si>
    <t>1405/03/16</t>
  </si>
  <si>
    <t>1408/03/16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</si>
  <si>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</si>
  <si>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</si>
  <si>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</si>
  <si>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</si>
  <si>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</si>
  <si>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</si>
  <si>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مرابحه عام دولت230-ش.خ070628</t>
  </si>
  <si>
    <t>1404/05/28</t>
  </si>
  <si>
    <t>1407/06/28</t>
  </si>
  <si>
    <t>مرابحه عام دولت279-ش.خ080218</t>
  </si>
  <si>
    <t>1404/12/18</t>
  </si>
  <si>
    <t>1408/02/18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</si>
  <si>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</si>
  <si>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</si>
  <si>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</si>
  <si>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</si>
  <si>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</si>
  <si>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</si>
  <si>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</si>
  <si>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</si>
  <si>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</si>
  <si>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</si>
  <si>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</si>
  <si>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</si>
  <si>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</si>
  <si>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</si>
  <si>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</si>
  <si>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</si>
  <si>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</si>
  <si>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</si>
  <si>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</si>
  <si>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</si>
  <si>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</si>
  <si>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</si>
  <si>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</si>
  <si>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</si>
  <si>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</si>
  <si>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</si>
  <si>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</si>
  <si>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</si>
  <si>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</si>
  <si>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</si>
  <si>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</si>
  <si>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</si>
  <si>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</si>
  <si>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</si>
  <si>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</si>
  <si>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</si>
  <si>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</si>
  <si>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</si>
  <si>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</si>
  <si>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</si>
  <si>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</si>
  <si>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</si>
  <si>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</si>
  <si>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</si>
  <si>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</si>
  <si>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</si>
  <si>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</si>
  <si>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دعبید12-3ماهه18%</t>
  </si>
  <si>
    <t>مرابحه عام دولت247-ش.خ070920</t>
  </si>
  <si>
    <t>سلف موازی متانول بوشهر041</t>
  </si>
  <si>
    <t>مرابحه عام دولت174-ش.خ041027</t>
  </si>
  <si>
    <t>سلف موازی گازمایع کنگان051</t>
  </si>
  <si>
    <t>مرابحه عام دولت209-ش.خ050821</t>
  </si>
  <si>
    <t>مرابحه عام دولت269-ش.خ071021</t>
  </si>
  <si>
    <t>مشارکت ش اصفهان712-3ماهه23%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</si>
  <si>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</si>
  <si>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</si>
  <si>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</si>
  <si>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</si>
  <si>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</si>
  <si>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</si>
  <si>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</si>
  <si>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</si>
  <si>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</si>
  <si>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</si>
  <si>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</si>
  <si>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</si>
  <si>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</si>
  <si>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</si>
  <si>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</si>
  <si>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</si>
  <si>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</si>
  <si>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</si>
  <si>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</si>
  <si>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</si>
  <si>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</si>
  <si>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</si>
  <si>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</si>
  <si>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</si>
  <si>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1407/10/21</t>
  </si>
  <si>
    <t>1407/09/20</t>
  </si>
  <si>
    <t>1405/08/21</t>
  </si>
  <si>
    <t>1406/12/05</t>
  </si>
  <si>
    <t>1404/10/27</t>
  </si>
  <si>
    <t>1404/12/25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</si>
  <si>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</si>
  <si>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</si>
  <si>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</si>
  <si>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</si>
  <si>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</si>
  <si>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</si>
  <si>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</si>
  <si>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مشاركت ش اصفهان7-3ماهه23%</t>
  </si>
  <si>
    <t>1403/12/29</t>
  </si>
  <si>
    <t>1407/12/29</t>
  </si>
  <si>
    <t>بانک رفاه</t>
  </si>
  <si>
    <t xml:space="preserve">بانک تجارت </t>
  </si>
  <si>
    <t xml:space="preserve">بانک سامان </t>
  </si>
  <si>
    <t>بانک پاسارگاد</t>
  </si>
  <si>
    <t xml:space="preserve">بانک اقتصاد نوین </t>
  </si>
  <si>
    <t>بانک شهر</t>
  </si>
  <si>
    <t>بانک ملت</t>
  </si>
  <si>
    <t>بانک صادرات</t>
  </si>
  <si>
    <t>بانک گردشگری</t>
  </si>
  <si>
    <t>بانک مسکن</t>
  </si>
  <si>
    <t xml:space="preserve">بانک ملی </t>
  </si>
  <si>
    <t>اجاره فارس073-بدون ضامن</t>
  </si>
  <si>
    <t>اجاره مپنا67-3ماهه23%</t>
  </si>
  <si>
    <t>مرابحه وتوصا712-3ماهه23%</t>
  </si>
  <si>
    <t>اجاره فارس840-بدون ضامن</t>
  </si>
  <si>
    <t>بانک تجارت</t>
  </si>
  <si>
    <t xml:space="preserve">بانک پاسارگاد </t>
  </si>
  <si>
    <t xml:space="preserve">بانک صادرات </t>
  </si>
  <si>
    <t>بانک ملی</t>
  </si>
  <si>
    <t>مرابحه دعبید12-3ماهه18%</t>
  </si>
  <si>
    <t xml:space="preserve">سلف موازی هیدروکربن آفتاب061	</t>
  </si>
  <si>
    <t>سلف شمش بيلت خوزستان (عبيلت2)</t>
  </si>
  <si>
    <t>سلف موازی استاندارد فولاد خوزستان</t>
  </si>
  <si>
    <t>اجاره مپنا67</t>
  </si>
  <si>
    <t>سلف شمش بیت خوزستان(عبلیت2)</t>
  </si>
  <si>
    <t>-</t>
  </si>
  <si>
    <t>مرابحه ف.لبنی  رامک شیراز071114</t>
  </si>
  <si>
    <t>مرابحه ف.لبنی  رامک شیراز080629</t>
  </si>
  <si>
    <t>مشارکت شهرداری قم612</t>
  </si>
  <si>
    <t>مرابحه فولاد هرمز کاردان080923</t>
  </si>
  <si>
    <t>مشارکت قطاری شهری اصفهان1404</t>
  </si>
  <si>
    <t>مشارکت مرابحه گلستان 14080316</t>
  </si>
  <si>
    <t>اوراق مشارکتش اصفهان712-3ماهه23%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</si>
</sst>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charset val="1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3" fontId="0" fillId="0" borderId="0" xfId="0" applyNumberFormat="1" applyAlignment="1">
      <alignment horizontal="left"/>
    </xf>
    <xf numFmtId="0" fontId="3" fillId="0" borderId="8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ht="14.45" customHeight="1" x14ac:dyDescent="0.2"/>
    <row r="5" spans="1:49" ht="14.45" customHeight="1" x14ac:dyDescent="0.2">
      <c r="A5" s="56" t="s">
        <v>14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2">
      <c r="I6" s="58" t="s">
        <v>3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C6" s="58" t="s">
        <v>5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8" t="s">
        <v>15</v>
      </c>
      <c r="B8" s="58"/>
      <c r="C8" s="58"/>
      <c r="D8" s="58"/>
      <c r="E8" s="58"/>
      <c r="F8" s="58"/>
      <c r="G8" s="58"/>
      <c r="I8" s="58" t="s">
        <v>16</v>
      </c>
      <c r="J8" s="58"/>
      <c r="K8" s="58"/>
      <c r="M8" s="58" t="s">
        <v>17</v>
      </c>
      <c r="N8" s="58"/>
      <c r="O8" s="58"/>
      <c r="Q8" s="58" t="s">
        <v>18</v>
      </c>
      <c r="R8" s="58"/>
      <c r="S8" s="58"/>
      <c r="T8" s="58"/>
      <c r="U8" s="58"/>
      <c r="W8" s="58" t="s">
        <v>19</v>
      </c>
      <c r="X8" s="58"/>
      <c r="Y8" s="58"/>
      <c r="Z8" s="58"/>
      <c r="AA8" s="58"/>
      <c r="AC8" s="58" t="s">
        <v>16</v>
      </c>
      <c r="AD8" s="58"/>
      <c r="AE8" s="58"/>
      <c r="AF8" s="58"/>
      <c r="AG8" s="58"/>
      <c r="AI8" s="58" t="s">
        <v>17</v>
      </c>
      <c r="AJ8" s="58"/>
      <c r="AK8" s="58"/>
      <c r="AM8" s="58" t="s">
        <v>18</v>
      </c>
      <c r="AN8" s="58"/>
      <c r="AO8" s="58"/>
      <c r="AQ8" s="58" t="s">
        <v>19</v>
      </c>
      <c r="AR8" s="58"/>
      <c r="AS8" s="58"/>
    </row>
    <row r="9" spans="1:49" ht="14.45" customHeight="1" x14ac:dyDescent="0.2">
      <c r="A9" s="56" t="s">
        <v>20</v>
      </c>
      <c r="B9" s="59"/>
      <c r="C9" s="59"/>
      <c r="D9" s="59"/>
      <c r="E9" s="59"/>
      <c r="F9" s="59"/>
      <c r="G9" s="59"/>
      <c r="H9" s="56"/>
      <c r="I9" s="59"/>
      <c r="J9" s="59"/>
      <c r="K9" s="59"/>
      <c r="L9" s="56"/>
      <c r="M9" s="59"/>
      <c r="N9" s="59"/>
      <c r="O9" s="59"/>
      <c r="P9" s="56"/>
      <c r="Q9" s="59"/>
      <c r="R9" s="59"/>
      <c r="S9" s="59"/>
      <c r="T9" s="59"/>
      <c r="U9" s="59"/>
      <c r="V9" s="56"/>
      <c r="W9" s="59"/>
      <c r="X9" s="59"/>
      <c r="Y9" s="59"/>
      <c r="Z9" s="59"/>
      <c r="AA9" s="59"/>
      <c r="AB9" s="56"/>
      <c r="AC9" s="59"/>
      <c r="AD9" s="59"/>
      <c r="AE9" s="59"/>
      <c r="AF9" s="59"/>
      <c r="AG9" s="59"/>
      <c r="AH9" s="56"/>
      <c r="AI9" s="59"/>
      <c r="AJ9" s="59"/>
      <c r="AK9" s="59"/>
      <c r="AL9" s="56"/>
      <c r="AM9" s="59"/>
      <c r="AN9" s="59"/>
      <c r="AO9" s="59"/>
      <c r="AP9" s="56"/>
      <c r="AQ9" s="59"/>
      <c r="AR9" s="59"/>
      <c r="AS9" s="59"/>
      <c r="AT9" s="56"/>
      <c r="AU9" s="56"/>
      <c r="AV9" s="56"/>
      <c r="AW9" s="56"/>
    </row>
    <row r="10" spans="1:49" ht="14.45" customHeight="1" x14ac:dyDescent="0.2">
      <c r="C10" s="58" t="s">
        <v>3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Y10" s="58" t="s">
        <v>5</v>
      </c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</row>
    <row r="11" spans="1:49" ht="14.45" customHeight="1" x14ac:dyDescent="0.2">
      <c r="A11" s="2" t="s">
        <v>15</v>
      </c>
      <c r="C11" s="4" t="s">
        <v>21</v>
      </c>
      <c r="D11" s="3"/>
      <c r="E11" s="4" t="s">
        <v>22</v>
      </c>
      <c r="F11" s="3"/>
      <c r="G11" s="60" t="s">
        <v>23</v>
      </c>
      <c r="H11" s="60"/>
      <c r="I11" s="60"/>
      <c r="J11" s="3"/>
      <c r="K11" s="60" t="s">
        <v>24</v>
      </c>
      <c r="L11" s="60"/>
      <c r="M11" s="60"/>
      <c r="N11" s="3"/>
      <c r="O11" s="60" t="s">
        <v>17</v>
      </c>
      <c r="P11" s="60"/>
      <c r="Q11" s="60"/>
      <c r="R11" s="3"/>
      <c r="S11" s="60" t="s">
        <v>18</v>
      </c>
      <c r="T11" s="60"/>
      <c r="U11" s="60"/>
      <c r="V11" s="60"/>
      <c r="W11" s="60"/>
      <c r="Y11" s="60" t="s">
        <v>21</v>
      </c>
      <c r="Z11" s="60"/>
      <c r="AA11" s="60"/>
      <c r="AB11" s="60"/>
      <c r="AC11" s="60"/>
      <c r="AD11" s="3"/>
      <c r="AE11" s="60" t="s">
        <v>22</v>
      </c>
      <c r="AF11" s="60"/>
      <c r="AG11" s="60"/>
      <c r="AH11" s="60"/>
      <c r="AI11" s="60"/>
      <c r="AJ11" s="3"/>
      <c r="AK11" s="60" t="s">
        <v>23</v>
      </c>
      <c r="AL11" s="60"/>
      <c r="AM11" s="60"/>
      <c r="AN11" s="3"/>
      <c r="AO11" s="60" t="s">
        <v>24</v>
      </c>
      <c r="AP11" s="60"/>
      <c r="AQ11" s="60"/>
      <c r="AR11" s="3"/>
      <c r="AS11" s="60" t="s">
        <v>17</v>
      </c>
      <c r="AT11" s="60"/>
      <c r="AU11" s="3"/>
      <c r="AV11" s="4" t="s">
        <v>18</v>
      </c>
    </row>
    <row r="12" spans="1:49" ht="14.45" customHeight="1" x14ac:dyDescent="0.2">
      <c r="A12" s="56" t="s">
        <v>25</v>
      </c>
      <c r="B12" s="56"/>
      <c r="C12" s="59"/>
      <c r="D12" s="56"/>
      <c r="E12" s="59"/>
      <c r="F12" s="56"/>
      <c r="G12" s="59"/>
      <c r="H12" s="59"/>
      <c r="I12" s="59"/>
      <c r="J12" s="56"/>
      <c r="K12" s="59"/>
      <c r="L12" s="59"/>
      <c r="M12" s="59"/>
      <c r="N12" s="56"/>
      <c r="O12" s="59"/>
      <c r="P12" s="59"/>
      <c r="Q12" s="59"/>
      <c r="R12" s="56"/>
      <c r="S12" s="59"/>
      <c r="T12" s="59"/>
      <c r="U12" s="59"/>
      <c r="V12" s="59"/>
      <c r="W12" s="59"/>
      <c r="X12" s="56"/>
      <c r="Y12" s="59"/>
      <c r="Z12" s="59"/>
      <c r="AA12" s="59"/>
      <c r="AB12" s="59"/>
      <c r="AC12" s="59"/>
      <c r="AD12" s="56"/>
      <c r="AE12" s="59"/>
      <c r="AF12" s="59"/>
      <c r="AG12" s="59"/>
      <c r="AH12" s="59"/>
      <c r="AI12" s="59"/>
      <c r="AJ12" s="56"/>
      <c r="AK12" s="59"/>
      <c r="AL12" s="59"/>
      <c r="AM12" s="59"/>
      <c r="AN12" s="56"/>
      <c r="AO12" s="59"/>
      <c r="AP12" s="59"/>
      <c r="AQ12" s="59"/>
      <c r="AR12" s="56"/>
      <c r="AS12" s="59"/>
      <c r="AT12" s="59"/>
      <c r="AU12" s="56"/>
      <c r="AV12" s="59"/>
      <c r="AW12" s="56"/>
    </row>
    <row r="13" spans="1:49" ht="14.45" customHeight="1" x14ac:dyDescent="0.2">
      <c r="C13" s="58" t="s">
        <v>3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O13" s="58" t="s">
        <v>5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49" ht="14.45" customHeight="1" x14ac:dyDescent="0.2">
      <c r="A14" s="2" t="s">
        <v>15</v>
      </c>
      <c r="C14" s="4" t="s">
        <v>22</v>
      </c>
      <c r="D14" s="3"/>
      <c r="E14" s="4" t="s">
        <v>24</v>
      </c>
      <c r="F14" s="3"/>
      <c r="G14" s="60" t="s">
        <v>17</v>
      </c>
      <c r="H14" s="60"/>
      <c r="I14" s="60"/>
      <c r="J14" s="3"/>
      <c r="K14" s="60" t="s">
        <v>18</v>
      </c>
      <c r="L14" s="60"/>
      <c r="M14" s="60"/>
      <c r="O14" s="60" t="s">
        <v>22</v>
      </c>
      <c r="P14" s="60"/>
      <c r="Q14" s="60"/>
      <c r="R14" s="60"/>
      <c r="S14" s="60"/>
      <c r="T14" s="3"/>
      <c r="U14" s="60" t="s">
        <v>24</v>
      </c>
      <c r="V14" s="60"/>
      <c r="W14" s="60"/>
      <c r="X14" s="60"/>
      <c r="Y14" s="60"/>
      <c r="Z14" s="3"/>
      <c r="AA14" s="60" t="s">
        <v>17</v>
      </c>
      <c r="AB14" s="60"/>
      <c r="AC14" s="60"/>
      <c r="AD14" s="60"/>
      <c r="AE14" s="60"/>
      <c r="AF14" s="3"/>
      <c r="AG14" s="60" t="s">
        <v>18</v>
      </c>
      <c r="AH14" s="60"/>
      <c r="AI14" s="60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D20" sqref="D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14.45" customHeight="1" x14ac:dyDescent="0.2">
      <c r="A5" s="1" t="s">
        <v>194</v>
      </c>
      <c r="B5" s="56" t="s">
        <v>195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D6" s="58" t="s">
        <v>165</v>
      </c>
      <c r="E6" s="58"/>
      <c r="F6" s="58"/>
      <c r="H6" s="58" t="s">
        <v>166</v>
      </c>
      <c r="I6" s="58"/>
      <c r="J6" s="58"/>
    </row>
    <row r="7" spans="1:10" ht="36.4" customHeight="1" x14ac:dyDescent="0.2">
      <c r="A7" s="58" t="s">
        <v>196</v>
      </c>
      <c r="B7" s="58"/>
      <c r="D7" s="10" t="s">
        <v>197</v>
      </c>
      <c r="E7" s="3"/>
      <c r="F7" s="10" t="s">
        <v>198</v>
      </c>
      <c r="H7" s="10" t="s">
        <v>197</v>
      </c>
      <c r="I7" s="3"/>
      <c r="J7" s="10" t="s">
        <v>198</v>
      </c>
    </row>
    <row r="8" spans="1:10" ht="21.75" customHeight="1" x14ac:dyDescent="0.2">
      <c r="A8" s="5" t="s">
        <v>239</v>
      </c>
      <c r="B8" s="5"/>
      <c r="D8" s="15">
        <v>3237623317</v>
      </c>
      <c r="E8" s="13"/>
      <c r="F8" s="16">
        <f>D8/D$19*100</f>
        <v>6.0776055592479866E-2</v>
      </c>
      <c r="G8" s="13"/>
      <c r="H8" s="15">
        <v>2617023393581</v>
      </c>
      <c r="I8" s="13"/>
      <c r="J8" s="16">
        <f>H8/H$19*100</f>
        <v>13.119367086696846</v>
      </c>
    </row>
    <row r="9" spans="1:10" ht="21.75" customHeight="1" x14ac:dyDescent="0.2">
      <c r="A9" s="8" t="s">
        <v>226</v>
      </c>
      <c r="B9" s="8"/>
      <c r="D9" s="23">
        <v>21224928</v>
      </c>
      <c r="E9" s="13"/>
      <c r="F9" s="38">
        <f t="shared" ref="F9:F18" si="0">D9/D$19*100</f>
        <v>3.9843035392692739E-4</v>
      </c>
      <c r="G9" s="13"/>
      <c r="H9" s="23">
        <v>21369616</v>
      </c>
      <c r="I9" s="13"/>
      <c r="J9" s="38">
        <f t="shared" ref="J9:J18" si="1">H9/H$19*100</f>
        <v>1.0712775342146478E-4</v>
      </c>
    </row>
    <row r="10" spans="1:10" ht="21.75" customHeight="1" x14ac:dyDescent="0.2">
      <c r="A10" s="8" t="s">
        <v>240</v>
      </c>
      <c r="B10" s="8"/>
      <c r="D10" s="23">
        <v>314064191319</v>
      </c>
      <c r="E10" s="13"/>
      <c r="F10" s="38">
        <f t="shared" si="0"/>
        <v>5.895553893186511</v>
      </c>
      <c r="G10" s="13"/>
      <c r="H10" s="23">
        <v>1376248364199</v>
      </c>
      <c r="I10" s="13"/>
      <c r="J10" s="38">
        <f t="shared" si="1"/>
        <v>6.8992533794994122</v>
      </c>
    </row>
    <row r="11" spans="1:10" ht="21.75" customHeight="1" x14ac:dyDescent="0.2">
      <c r="A11" s="8" t="s">
        <v>228</v>
      </c>
      <c r="B11" s="8"/>
      <c r="D11" s="23">
        <v>148817298462</v>
      </c>
      <c r="E11" s="13"/>
      <c r="F11" s="38">
        <f t="shared" si="0"/>
        <v>2.7935703196102168</v>
      </c>
      <c r="G11" s="13"/>
      <c r="H11" s="23">
        <v>252014516982</v>
      </c>
      <c r="I11" s="13"/>
      <c r="J11" s="38">
        <f t="shared" si="1"/>
        <v>1.2633708080611856</v>
      </c>
    </row>
    <row r="12" spans="1:10" ht="21.75" customHeight="1" x14ac:dyDescent="0.2">
      <c r="A12" s="8" t="s">
        <v>224</v>
      </c>
      <c r="B12" s="8"/>
      <c r="D12" s="23">
        <v>346820871579</v>
      </c>
      <c r="E12" s="13"/>
      <c r="F12" s="38">
        <f t="shared" si="0"/>
        <v>6.5104561302854069</v>
      </c>
      <c r="G12" s="13"/>
      <c r="H12" s="23">
        <v>548574176914</v>
      </c>
      <c r="I12" s="13"/>
      <c r="J12" s="38">
        <f t="shared" si="1"/>
        <v>2.7500503124541864</v>
      </c>
    </row>
    <row r="13" spans="1:10" ht="21.75" customHeight="1" x14ac:dyDescent="0.2">
      <c r="A13" s="8" t="s">
        <v>229</v>
      </c>
      <c r="B13" s="8"/>
      <c r="D13" s="23">
        <v>538968816620</v>
      </c>
      <c r="E13" s="13"/>
      <c r="F13" s="38">
        <f t="shared" si="0"/>
        <v>10.117421192735438</v>
      </c>
      <c r="G13" s="13"/>
      <c r="H13" s="23">
        <v>1202810750834</v>
      </c>
      <c r="I13" s="13"/>
      <c r="J13" s="38">
        <f t="shared" si="1"/>
        <v>6.0297954594987404</v>
      </c>
    </row>
    <row r="14" spans="1:10" ht="21.75" customHeight="1" x14ac:dyDescent="0.2">
      <c r="A14" s="8" t="s">
        <v>241</v>
      </c>
      <c r="B14" s="8"/>
      <c r="D14" s="23">
        <v>1193261376473</v>
      </c>
      <c r="E14" s="13"/>
      <c r="F14" s="38">
        <f t="shared" si="0"/>
        <v>22.399677989742528</v>
      </c>
      <c r="G14" s="13"/>
      <c r="H14" s="23">
        <v>4990870631008</v>
      </c>
      <c r="I14" s="13"/>
      <c r="J14" s="38">
        <f t="shared" si="1"/>
        <v>25.019670840929255</v>
      </c>
    </row>
    <row r="15" spans="1:10" ht="21.75" customHeight="1" x14ac:dyDescent="0.2">
      <c r="A15" s="8" t="s">
        <v>232</v>
      </c>
      <c r="B15" s="8"/>
      <c r="D15" s="23">
        <v>489600639133</v>
      </c>
      <c r="E15" s="13"/>
      <c r="F15" s="38">
        <f t="shared" si="0"/>
        <v>9.1906910559419099</v>
      </c>
      <c r="G15" s="13"/>
      <c r="H15" s="23">
        <v>769751740663</v>
      </c>
      <c r="I15" s="13"/>
      <c r="J15" s="38">
        <f t="shared" si="1"/>
        <v>3.8588327777854854</v>
      </c>
    </row>
    <row r="16" spans="1:10" ht="21.75" customHeight="1" x14ac:dyDescent="0.2">
      <c r="A16" s="8" t="s">
        <v>233</v>
      </c>
      <c r="B16" s="8"/>
      <c r="D16" s="23">
        <v>737843620238</v>
      </c>
      <c r="E16" s="13"/>
      <c r="F16" s="38">
        <f t="shared" si="0"/>
        <v>13.850661578411561</v>
      </c>
      <c r="G16" s="13"/>
      <c r="H16" s="23">
        <v>2783795303742</v>
      </c>
      <c r="I16" s="13"/>
      <c r="J16" s="38">
        <f t="shared" si="1"/>
        <v>13.955409253732242</v>
      </c>
    </row>
    <row r="17" spans="1:10" ht="21.75" customHeight="1" x14ac:dyDescent="0.2">
      <c r="A17" s="8" t="s">
        <v>230</v>
      </c>
      <c r="B17" s="8"/>
      <c r="D17" s="23">
        <v>446010630965</v>
      </c>
      <c r="E17" s="13"/>
      <c r="F17" s="38">
        <f t="shared" si="0"/>
        <v>8.3724276261647219</v>
      </c>
      <c r="G17" s="13"/>
      <c r="H17" s="23">
        <v>3185374778107</v>
      </c>
      <c r="I17" s="13"/>
      <c r="J17" s="38">
        <f t="shared" si="1"/>
        <v>15.968562270094125</v>
      </c>
    </row>
    <row r="18" spans="1:10" ht="21.75" customHeight="1" x14ac:dyDescent="0.2">
      <c r="A18" s="8" t="s">
        <v>242</v>
      </c>
      <c r="B18" s="8"/>
      <c r="D18" s="23">
        <v>1108490003387</v>
      </c>
      <c r="E18" s="13"/>
      <c r="F18" s="38">
        <f t="shared" si="0"/>
        <v>20.8083657279753</v>
      </c>
      <c r="G18" s="13"/>
      <c r="H18" s="23">
        <v>2221301908639</v>
      </c>
      <c r="I18" s="13"/>
      <c r="J18" s="38">
        <f t="shared" si="1"/>
        <v>11.135580683495101</v>
      </c>
    </row>
    <row r="19" spans="1:10" ht="21.75" customHeight="1" thickBot="1" x14ac:dyDescent="0.25">
      <c r="A19" s="65" t="s">
        <v>35</v>
      </c>
      <c r="B19" s="65"/>
      <c r="D19" s="19">
        <f>SUM(D8:D18)</f>
        <v>5327136296421</v>
      </c>
      <c r="E19" s="13"/>
      <c r="F19" s="19">
        <f>SUM(F8:F18)</f>
        <v>100</v>
      </c>
      <c r="G19" s="13"/>
      <c r="H19" s="19">
        <f>SUM(H8:H18)</f>
        <v>19947786934285</v>
      </c>
      <c r="I19" s="13"/>
      <c r="J19" s="19">
        <f>SUM(J8:J18)</f>
        <v>100.00000000000001</v>
      </c>
    </row>
    <row r="20" spans="1:10" ht="13.5" thickTop="1" x14ac:dyDescent="0.2">
      <c r="D20" s="13"/>
      <c r="E20" s="13"/>
      <c r="F20" s="13"/>
      <c r="G20" s="13"/>
      <c r="H20" s="13"/>
      <c r="I20" s="13"/>
      <c r="J20" s="13"/>
    </row>
    <row r="21" spans="1:10" x14ac:dyDescent="0.2">
      <c r="D21" s="13"/>
      <c r="E21" s="13"/>
      <c r="F21" s="13"/>
      <c r="G21" s="13"/>
      <c r="H21" s="13"/>
      <c r="I21" s="13"/>
      <c r="J21" s="13"/>
    </row>
  </sheetData>
  <mergeCells count="8">
    <mergeCell ref="A19:B1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C16" sqref="C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148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1" t="s">
        <v>199</v>
      </c>
      <c r="B5" s="56" t="s">
        <v>163</v>
      </c>
      <c r="C5" s="56"/>
      <c r="D5" s="56"/>
      <c r="E5" s="56"/>
      <c r="F5" s="56"/>
    </row>
    <row r="6" spans="1:6" ht="14.45" customHeight="1" x14ac:dyDescent="0.2">
      <c r="D6" s="2" t="s">
        <v>165</v>
      </c>
      <c r="F6" s="2" t="s">
        <v>5</v>
      </c>
    </row>
    <row r="7" spans="1:6" ht="14.45" customHeight="1" x14ac:dyDescent="0.2">
      <c r="A7" s="58" t="s">
        <v>163</v>
      </c>
      <c r="B7" s="58"/>
      <c r="D7" s="4" t="s">
        <v>145</v>
      </c>
      <c r="F7" s="4" t="s">
        <v>145</v>
      </c>
    </row>
    <row r="8" spans="1:6" ht="21.75" customHeight="1" x14ac:dyDescent="0.2">
      <c r="A8" s="61" t="s">
        <v>163</v>
      </c>
      <c r="B8" s="61"/>
      <c r="D8" s="15">
        <v>500</v>
      </c>
      <c r="E8" s="13"/>
      <c r="F8" s="15">
        <v>1961</v>
      </c>
    </row>
    <row r="9" spans="1:6" ht="21.75" customHeight="1" x14ac:dyDescent="0.2">
      <c r="A9" s="68" t="s">
        <v>200</v>
      </c>
      <c r="B9" s="68"/>
      <c r="D9" s="23">
        <v>0</v>
      </c>
      <c r="E9" s="13"/>
      <c r="F9" s="23">
        <v>391925819</v>
      </c>
    </row>
    <row r="10" spans="1:6" ht="21.75" customHeight="1" x14ac:dyDescent="0.2">
      <c r="A10" s="63" t="s">
        <v>201</v>
      </c>
      <c r="B10" s="63"/>
      <c r="D10" s="17">
        <v>2046323722</v>
      </c>
      <c r="E10" s="13"/>
      <c r="F10" s="17">
        <v>6687160533</v>
      </c>
    </row>
    <row r="11" spans="1:6" ht="21.75" customHeight="1" x14ac:dyDescent="0.2">
      <c r="A11" s="65" t="s">
        <v>35</v>
      </c>
      <c r="B11" s="65"/>
      <c r="D11" s="19">
        <v>2046324222</v>
      </c>
      <c r="E11" s="13"/>
      <c r="F11" s="19">
        <v>7079088313</v>
      </c>
    </row>
    <row r="12" spans="1:6" x14ac:dyDescent="0.2">
      <c r="D12" s="13"/>
      <c r="E12" s="13"/>
      <c r="F12" s="13"/>
    </row>
    <row r="13" spans="1:6" x14ac:dyDescent="0.2">
      <c r="D13" s="13"/>
      <c r="E13" s="13"/>
      <c r="F13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51"/>
  <sheetViews>
    <sheetView rightToLeft="1" topLeftCell="A42" workbookViewId="0">
      <selection activeCell="H52" sqref="H52"/>
    </sheetView>
  </sheetViews>
  <sheetFormatPr defaultRowHeight="18.75" x14ac:dyDescent="0.2"/>
  <cols>
    <col min="1" max="1" width="39" customWidth="1"/>
    <col min="2" max="2" width="1.28515625" customWidth="1"/>
    <col min="3" max="3" width="15.7109375" style="13" bestFit="1" customWidth="1"/>
    <col min="4" max="4" width="1.28515625" style="13" customWidth="1"/>
    <col min="5" max="5" width="11" style="13" bestFit="1" customWidth="1"/>
    <col min="6" max="7" width="1.28515625" style="13" customWidth="1"/>
    <col min="8" max="8" width="18.7109375" style="13" bestFit="1" customWidth="1"/>
    <col min="9" max="9" width="1.28515625" style="13" customWidth="1"/>
    <col min="10" max="10" width="17.85546875" style="13" bestFit="1" customWidth="1"/>
    <col min="11" max="11" width="1.28515625" style="13" customWidth="1"/>
    <col min="12" max="12" width="10.7109375" style="13" bestFit="1" customWidth="1"/>
    <col min="13" max="13" width="1.28515625" style="13" customWidth="1"/>
    <col min="14" max="14" width="17.85546875" style="13" bestFit="1" customWidth="1"/>
    <col min="15" max="15" width="1.28515625" style="13" customWidth="1"/>
    <col min="16" max="16" width="18.85546875" style="13" bestFit="1" customWidth="1"/>
    <col min="17" max="17" width="1.28515625" style="13" customWidth="1"/>
    <col min="18" max="18" width="10.7109375" style="13" bestFit="1" customWidth="1"/>
    <col min="19" max="19" width="1.28515625" style="13" customWidth="1"/>
    <col min="20" max="20" width="18.85546875" style="13" bestFit="1" customWidth="1"/>
    <col min="21" max="21" width="0.28515625" style="13" customWidth="1"/>
    <col min="22" max="22" width="9.140625" style="13"/>
    <col min="23" max="23" width="44" style="23" bestFit="1" customWidth="1"/>
    <col min="24" max="24" width="17.7109375" style="23" bestFit="1" customWidth="1"/>
  </cols>
  <sheetData>
    <row r="1" spans="1:2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45" customHeight="1" x14ac:dyDescent="0.2"/>
    <row r="5" spans="1:20" ht="14.45" customHeight="1" x14ac:dyDescent="0.2">
      <c r="A5" s="56" t="s">
        <v>203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 x14ac:dyDescent="0.2">
      <c r="A6" s="58" t="s">
        <v>151</v>
      </c>
      <c r="J6" s="58" t="s">
        <v>165</v>
      </c>
      <c r="K6" s="58"/>
      <c r="L6" s="58"/>
      <c r="M6" s="58"/>
      <c r="N6" s="58"/>
      <c r="P6" s="58" t="s">
        <v>166</v>
      </c>
      <c r="Q6" s="58"/>
      <c r="R6" s="58"/>
      <c r="S6" s="58"/>
      <c r="T6" s="58"/>
    </row>
    <row r="7" spans="1:20" ht="29.1" customHeight="1" x14ac:dyDescent="0.2">
      <c r="A7" s="58"/>
      <c r="C7" s="9" t="s">
        <v>204</v>
      </c>
      <c r="E7" s="71" t="s">
        <v>43</v>
      </c>
      <c r="F7" s="71"/>
      <c r="H7" s="9" t="s">
        <v>205</v>
      </c>
      <c r="J7" s="10" t="s">
        <v>206</v>
      </c>
      <c r="K7" s="14"/>
      <c r="L7" s="10" t="s">
        <v>202</v>
      </c>
      <c r="M7" s="14"/>
      <c r="N7" s="10" t="s">
        <v>207</v>
      </c>
      <c r="P7" s="10" t="s">
        <v>206</v>
      </c>
      <c r="Q7" s="14"/>
      <c r="R7" s="10" t="s">
        <v>202</v>
      </c>
      <c r="S7" s="14"/>
      <c r="T7" s="10" t="s">
        <v>207</v>
      </c>
    </row>
    <row r="8" spans="1:20" ht="21.75" customHeight="1" x14ac:dyDescent="0.2">
      <c r="A8" s="5" t="s">
        <v>184</v>
      </c>
      <c r="C8" s="14"/>
      <c r="E8" s="40" t="s">
        <v>211</v>
      </c>
      <c r="F8" s="14"/>
      <c r="H8" s="16">
        <v>23</v>
      </c>
      <c r="J8" s="15">
        <v>0</v>
      </c>
      <c r="L8" s="15">
        <v>0</v>
      </c>
      <c r="N8" s="15">
        <v>0</v>
      </c>
      <c r="P8" s="15">
        <v>105059623977</v>
      </c>
      <c r="R8" s="15">
        <v>0</v>
      </c>
      <c r="T8" s="15">
        <v>105059623977</v>
      </c>
    </row>
    <row r="9" spans="1:20" ht="21.75" customHeight="1" x14ac:dyDescent="0.2">
      <c r="A9" s="8" t="s">
        <v>55</v>
      </c>
      <c r="E9" s="41" t="s">
        <v>57</v>
      </c>
      <c r="H9" s="38">
        <v>23</v>
      </c>
      <c r="J9" s="23">
        <v>308987507972</v>
      </c>
      <c r="L9" s="23">
        <v>0</v>
      </c>
      <c r="N9" s="23">
        <v>308987507972</v>
      </c>
      <c r="P9" s="23">
        <v>2103417661984</v>
      </c>
      <c r="R9" s="23">
        <v>0</v>
      </c>
      <c r="T9" s="23">
        <v>2103417661984</v>
      </c>
    </row>
    <row r="10" spans="1:20" ht="21.75" customHeight="1" x14ac:dyDescent="0.2">
      <c r="A10" s="8" t="s">
        <v>235</v>
      </c>
      <c r="E10" s="41" t="s">
        <v>60</v>
      </c>
      <c r="H10" s="38">
        <v>23</v>
      </c>
      <c r="J10" s="23">
        <v>57465740930</v>
      </c>
      <c r="L10" s="23">
        <v>0</v>
      </c>
      <c r="N10" s="23">
        <v>57465740930</v>
      </c>
      <c r="P10" s="23">
        <v>391821691758</v>
      </c>
      <c r="R10" s="23">
        <v>0</v>
      </c>
      <c r="T10" s="23">
        <v>391821691758</v>
      </c>
    </row>
    <row r="11" spans="1:20" ht="21.75" customHeight="1" x14ac:dyDescent="0.2">
      <c r="A11" s="8" t="s">
        <v>238</v>
      </c>
      <c r="E11" s="41" t="s">
        <v>63</v>
      </c>
      <c r="H11" s="38">
        <v>23</v>
      </c>
      <c r="J11" s="23">
        <v>223927528364</v>
      </c>
      <c r="L11" s="23">
        <v>0</v>
      </c>
      <c r="N11" s="23">
        <v>223927528364</v>
      </c>
      <c r="P11" s="23">
        <v>1499490769866</v>
      </c>
      <c r="R11" s="23">
        <v>0</v>
      </c>
      <c r="T11" s="23">
        <v>1499490769866</v>
      </c>
    </row>
    <row r="12" spans="1:20" ht="21.75" customHeight="1" x14ac:dyDescent="0.2">
      <c r="A12" s="8" t="s">
        <v>236</v>
      </c>
      <c r="E12" s="41" t="s">
        <v>66</v>
      </c>
      <c r="H12" s="38">
        <v>23</v>
      </c>
      <c r="J12" s="23">
        <v>55991105095</v>
      </c>
      <c r="L12" s="23">
        <v>0</v>
      </c>
      <c r="N12" s="23">
        <v>55991105095</v>
      </c>
      <c r="P12" s="23">
        <v>132254852560</v>
      </c>
      <c r="R12" s="23">
        <v>0</v>
      </c>
      <c r="T12" s="23">
        <v>132254852560</v>
      </c>
    </row>
    <row r="13" spans="1:20" ht="21.75" customHeight="1" x14ac:dyDescent="0.2">
      <c r="A13" s="8" t="s">
        <v>245</v>
      </c>
      <c r="E13" s="41"/>
      <c r="H13" s="38"/>
      <c r="J13" s="23">
        <v>57702272716</v>
      </c>
      <c r="L13" s="23">
        <v>0</v>
      </c>
      <c r="N13" s="23">
        <v>57702272716</v>
      </c>
      <c r="P13" s="23">
        <v>240115909049</v>
      </c>
      <c r="R13" s="23">
        <v>0</v>
      </c>
      <c r="T13" s="23">
        <v>240115909049</v>
      </c>
    </row>
    <row r="14" spans="1:20" ht="21.75" customHeight="1" x14ac:dyDescent="0.2">
      <c r="A14" s="8" t="s">
        <v>180</v>
      </c>
      <c r="E14" s="41"/>
      <c r="H14" s="38"/>
      <c r="J14" s="23">
        <v>0</v>
      </c>
      <c r="L14" s="23">
        <v>0</v>
      </c>
      <c r="N14" s="23">
        <v>0</v>
      </c>
      <c r="P14" s="23">
        <v>628391763560</v>
      </c>
      <c r="R14" s="23">
        <v>0</v>
      </c>
      <c r="T14" s="23">
        <v>628391763560</v>
      </c>
    </row>
    <row r="15" spans="1:20" ht="21.75" customHeight="1" x14ac:dyDescent="0.2">
      <c r="A15" s="8" t="s">
        <v>49</v>
      </c>
      <c r="E15" s="41"/>
      <c r="H15" s="38"/>
      <c r="J15" s="23">
        <v>49379480167</v>
      </c>
      <c r="L15" s="23">
        <v>0</v>
      </c>
      <c r="N15" s="23">
        <v>49379480167</v>
      </c>
      <c r="P15" s="23">
        <v>337691928884</v>
      </c>
      <c r="R15" s="23">
        <v>0</v>
      </c>
      <c r="T15" s="23">
        <v>337691928884</v>
      </c>
    </row>
    <row r="16" spans="1:20" ht="21.75" customHeight="1" x14ac:dyDescent="0.2">
      <c r="A16" s="8" t="s">
        <v>244</v>
      </c>
      <c r="E16" s="41"/>
      <c r="H16" s="38"/>
      <c r="J16" s="23">
        <v>83700439084</v>
      </c>
      <c r="L16" s="23">
        <v>0</v>
      </c>
      <c r="N16" s="23">
        <v>83700439084</v>
      </c>
      <c r="P16" s="23">
        <v>503131867704</v>
      </c>
      <c r="R16" s="23">
        <v>0</v>
      </c>
      <c r="T16" s="23">
        <v>503131867704</v>
      </c>
    </row>
    <row r="17" spans="1:20" ht="21.75" customHeight="1" x14ac:dyDescent="0.2">
      <c r="A17" s="8" t="s">
        <v>246</v>
      </c>
      <c r="E17" s="41"/>
      <c r="H17" s="38"/>
      <c r="J17" s="23">
        <v>0</v>
      </c>
      <c r="L17" s="23">
        <v>0</v>
      </c>
      <c r="N17" s="23">
        <v>0</v>
      </c>
      <c r="P17" s="23">
        <v>60000000000</v>
      </c>
      <c r="R17" s="23">
        <v>0</v>
      </c>
      <c r="T17" s="23">
        <v>60000000000</v>
      </c>
    </row>
    <row r="18" spans="1:20" ht="21.75" customHeight="1" x14ac:dyDescent="0.2">
      <c r="A18" s="8" t="s">
        <v>129</v>
      </c>
      <c r="E18" s="41" t="s">
        <v>132</v>
      </c>
      <c r="H18" s="38">
        <v>23</v>
      </c>
      <c r="J18" s="23">
        <v>61965693405</v>
      </c>
      <c r="L18" s="23">
        <v>0</v>
      </c>
      <c r="N18" s="23">
        <v>61965693405</v>
      </c>
      <c r="P18" s="23">
        <v>1111293382392</v>
      </c>
      <c r="R18" s="23">
        <v>0</v>
      </c>
      <c r="T18" s="23">
        <v>1111293382392</v>
      </c>
    </row>
    <row r="19" spans="1:20" ht="21.75" customHeight="1" x14ac:dyDescent="0.2">
      <c r="A19" s="8" t="s">
        <v>243</v>
      </c>
      <c r="E19" s="41" t="s">
        <v>213</v>
      </c>
      <c r="H19" s="38">
        <v>18</v>
      </c>
      <c r="J19" s="23">
        <v>0</v>
      </c>
      <c r="L19" s="23">
        <v>0</v>
      </c>
      <c r="N19" s="23">
        <v>0</v>
      </c>
      <c r="P19" s="23">
        <v>76545676242</v>
      </c>
      <c r="R19" s="23">
        <v>0</v>
      </c>
      <c r="T19" s="23">
        <v>76545676242</v>
      </c>
    </row>
    <row r="20" spans="1:20" ht="21.75" customHeight="1" x14ac:dyDescent="0.2">
      <c r="A20" s="8" t="s">
        <v>70</v>
      </c>
      <c r="E20" s="41" t="s">
        <v>72</v>
      </c>
      <c r="H20" s="38">
        <v>18</v>
      </c>
      <c r="J20" s="23">
        <v>151463633</v>
      </c>
      <c r="L20" s="23">
        <v>0</v>
      </c>
      <c r="N20" s="23">
        <v>151463633</v>
      </c>
      <c r="P20" s="23">
        <v>1033484790</v>
      </c>
      <c r="R20" s="23">
        <v>0</v>
      </c>
      <c r="T20" s="23">
        <v>1033484790</v>
      </c>
    </row>
    <row r="21" spans="1:20" ht="21.75" customHeight="1" x14ac:dyDescent="0.2">
      <c r="A21" s="8" t="s">
        <v>73</v>
      </c>
      <c r="E21" s="41" t="s">
        <v>75</v>
      </c>
      <c r="H21" s="38">
        <v>20.5</v>
      </c>
      <c r="J21" s="23">
        <v>9496805517</v>
      </c>
      <c r="L21" s="23">
        <v>0</v>
      </c>
      <c r="N21" s="23">
        <v>9496805517</v>
      </c>
      <c r="P21" s="23">
        <v>62724776843</v>
      </c>
      <c r="R21" s="23">
        <v>0</v>
      </c>
      <c r="T21" s="23">
        <v>62724776843</v>
      </c>
    </row>
    <row r="22" spans="1:20" ht="21.75" customHeight="1" x14ac:dyDescent="0.2">
      <c r="A22" s="8" t="s">
        <v>76</v>
      </c>
      <c r="E22" s="41" t="s">
        <v>78</v>
      </c>
      <c r="H22" s="38">
        <v>20.5</v>
      </c>
      <c r="J22" s="23">
        <v>25284875237</v>
      </c>
      <c r="L22" s="23">
        <v>0</v>
      </c>
      <c r="N22" s="23">
        <v>25284875237</v>
      </c>
      <c r="P22" s="23">
        <v>85227024714</v>
      </c>
      <c r="R22" s="23">
        <v>0</v>
      </c>
      <c r="T22" s="23">
        <v>85227024714</v>
      </c>
    </row>
    <row r="23" spans="1:20" ht="21.75" customHeight="1" x14ac:dyDescent="0.2">
      <c r="A23" s="8" t="s">
        <v>79</v>
      </c>
      <c r="E23" s="41" t="s">
        <v>81</v>
      </c>
      <c r="H23" s="38">
        <v>23</v>
      </c>
      <c r="J23" s="23">
        <v>150140199703</v>
      </c>
      <c r="L23" s="23">
        <v>0</v>
      </c>
      <c r="N23" s="23">
        <v>150140199703</v>
      </c>
      <c r="P23" s="23">
        <v>234558863937</v>
      </c>
      <c r="R23" s="23">
        <v>0</v>
      </c>
      <c r="T23" s="23">
        <v>234558863937</v>
      </c>
    </row>
    <row r="24" spans="1:20" ht="21.75" customHeight="1" x14ac:dyDescent="0.2">
      <c r="A24" s="8" t="s">
        <v>179</v>
      </c>
      <c r="E24" s="41" t="s">
        <v>212</v>
      </c>
      <c r="H24" s="38">
        <v>23</v>
      </c>
      <c r="J24" s="23">
        <v>0</v>
      </c>
      <c r="L24" s="23">
        <v>0</v>
      </c>
      <c r="N24" s="23">
        <v>0</v>
      </c>
      <c r="P24" s="23">
        <v>28850252364</v>
      </c>
      <c r="R24" s="23">
        <v>0</v>
      </c>
      <c r="T24" s="23">
        <v>28850252364</v>
      </c>
    </row>
    <row r="25" spans="1:20" ht="21.75" customHeight="1" x14ac:dyDescent="0.2">
      <c r="A25" s="8" t="s">
        <v>181</v>
      </c>
      <c r="E25" s="41" t="s">
        <v>210</v>
      </c>
      <c r="H25" s="38">
        <v>23</v>
      </c>
      <c r="J25" s="23">
        <v>0</v>
      </c>
      <c r="L25" s="23">
        <v>0</v>
      </c>
      <c r="N25" s="23">
        <v>0</v>
      </c>
      <c r="P25" s="23">
        <v>153213034117</v>
      </c>
      <c r="R25" s="23">
        <v>0</v>
      </c>
      <c r="T25" s="23">
        <v>153213034117</v>
      </c>
    </row>
    <row r="26" spans="1:20" ht="21.75" customHeight="1" x14ac:dyDescent="0.2">
      <c r="A26" s="8" t="s">
        <v>123</v>
      </c>
      <c r="E26" s="41" t="s">
        <v>125</v>
      </c>
      <c r="H26" s="38">
        <v>23</v>
      </c>
      <c r="J26" s="23">
        <v>19986980549</v>
      </c>
      <c r="L26" s="23">
        <v>0</v>
      </c>
      <c r="N26" s="23">
        <v>19986980549</v>
      </c>
      <c r="P26" s="23">
        <v>19986980549</v>
      </c>
      <c r="R26" s="23">
        <v>0</v>
      </c>
      <c r="T26" s="23">
        <v>19986980549</v>
      </c>
    </row>
    <row r="27" spans="1:20" ht="21.75" customHeight="1" x14ac:dyDescent="0.2">
      <c r="A27" s="8" t="s">
        <v>82</v>
      </c>
      <c r="E27" s="41" t="s">
        <v>84</v>
      </c>
      <c r="H27" s="38">
        <v>23</v>
      </c>
      <c r="J27" s="23">
        <v>22784639731</v>
      </c>
      <c r="L27" s="23">
        <v>0</v>
      </c>
      <c r="N27" s="23">
        <v>22784639731</v>
      </c>
      <c r="P27" s="23">
        <v>154535501712</v>
      </c>
      <c r="R27" s="23">
        <v>0</v>
      </c>
      <c r="T27" s="23">
        <v>154535501712</v>
      </c>
    </row>
    <row r="28" spans="1:20" ht="21.75" customHeight="1" x14ac:dyDescent="0.2">
      <c r="A28" s="8" t="s">
        <v>85</v>
      </c>
      <c r="E28" s="41" t="s">
        <v>87</v>
      </c>
      <c r="H28" s="38">
        <v>23</v>
      </c>
      <c r="J28" s="23">
        <v>106520246560</v>
      </c>
      <c r="L28" s="23">
        <v>0</v>
      </c>
      <c r="N28" s="23">
        <v>106520246560</v>
      </c>
      <c r="P28" s="23">
        <v>225646791230</v>
      </c>
      <c r="R28" s="23">
        <v>0</v>
      </c>
      <c r="T28" s="23">
        <v>225646791230</v>
      </c>
    </row>
    <row r="29" spans="1:20" ht="21.75" customHeight="1" x14ac:dyDescent="0.2">
      <c r="A29" s="8" t="s">
        <v>88</v>
      </c>
      <c r="E29" s="41" t="s">
        <v>90</v>
      </c>
      <c r="H29" s="38">
        <v>23</v>
      </c>
      <c r="J29" s="23">
        <v>103786818813</v>
      </c>
      <c r="L29" s="23">
        <v>0</v>
      </c>
      <c r="N29" s="23">
        <v>103786818813</v>
      </c>
      <c r="P29" s="23">
        <v>678675492566</v>
      </c>
      <c r="R29" s="23">
        <v>0</v>
      </c>
      <c r="T29" s="23">
        <v>678675492566</v>
      </c>
    </row>
    <row r="30" spans="1:20" ht="21.75" customHeight="1" x14ac:dyDescent="0.2">
      <c r="A30" s="8" t="s">
        <v>177</v>
      </c>
      <c r="E30" s="41" t="s">
        <v>209</v>
      </c>
      <c r="H30" s="38">
        <v>23</v>
      </c>
      <c r="J30" s="23">
        <v>0</v>
      </c>
      <c r="L30" s="23">
        <v>0</v>
      </c>
      <c r="N30" s="23">
        <v>0</v>
      </c>
      <c r="P30" s="23">
        <v>1103885382556</v>
      </c>
      <c r="R30" s="23">
        <v>0</v>
      </c>
      <c r="T30" s="23">
        <v>1103885382556</v>
      </c>
    </row>
    <row r="31" spans="1:20" ht="21.75" customHeight="1" x14ac:dyDescent="0.2">
      <c r="A31" s="8" t="s">
        <v>91</v>
      </c>
      <c r="E31" s="41" t="s">
        <v>93</v>
      </c>
      <c r="H31" s="38">
        <v>23</v>
      </c>
      <c r="J31" s="23">
        <v>91472045</v>
      </c>
      <c r="L31" s="23">
        <v>0</v>
      </c>
      <c r="N31" s="23">
        <v>91472045</v>
      </c>
      <c r="P31" s="23">
        <v>269457091348</v>
      </c>
      <c r="R31" s="23">
        <v>0</v>
      </c>
      <c r="T31" s="23">
        <v>269457091348</v>
      </c>
    </row>
    <row r="32" spans="1:20" ht="21.75" customHeight="1" x14ac:dyDescent="0.2">
      <c r="A32" s="8" t="s">
        <v>94</v>
      </c>
      <c r="E32" s="41" t="s">
        <v>96</v>
      </c>
      <c r="H32" s="38">
        <v>23</v>
      </c>
      <c r="J32" s="23">
        <v>355225852228</v>
      </c>
      <c r="L32" s="23">
        <v>0</v>
      </c>
      <c r="N32" s="23">
        <v>355225852228</v>
      </c>
      <c r="P32" s="23">
        <v>1096747272969</v>
      </c>
      <c r="R32" s="23">
        <v>0</v>
      </c>
      <c r="T32" s="23">
        <v>1096747272969</v>
      </c>
    </row>
    <row r="33" spans="1:20" ht="21.75" customHeight="1" x14ac:dyDescent="0.2">
      <c r="A33" s="8" t="s">
        <v>97</v>
      </c>
      <c r="E33" s="41" t="s">
        <v>99</v>
      </c>
      <c r="H33" s="38">
        <v>23</v>
      </c>
      <c r="J33" s="23">
        <v>594303708309</v>
      </c>
      <c r="L33" s="23">
        <v>0</v>
      </c>
      <c r="N33" s="23">
        <v>594303708309</v>
      </c>
      <c r="P33" s="23">
        <v>4813754873235</v>
      </c>
      <c r="R33" s="23">
        <v>0</v>
      </c>
      <c r="T33" s="23">
        <v>4813754873235</v>
      </c>
    </row>
    <row r="34" spans="1:20" ht="21.75" customHeight="1" x14ac:dyDescent="0.2">
      <c r="A34" s="8" t="s">
        <v>100</v>
      </c>
      <c r="E34" s="41" t="s">
        <v>102</v>
      </c>
      <c r="H34" s="38">
        <v>23</v>
      </c>
      <c r="J34" s="23">
        <v>184894058400</v>
      </c>
      <c r="L34" s="23">
        <v>0</v>
      </c>
      <c r="N34" s="23">
        <v>184894058400</v>
      </c>
      <c r="P34" s="23">
        <v>289143954705</v>
      </c>
      <c r="R34" s="23">
        <v>0</v>
      </c>
      <c r="T34" s="23">
        <v>289143954705</v>
      </c>
    </row>
    <row r="35" spans="1:20" ht="21.75" customHeight="1" x14ac:dyDescent="0.2">
      <c r="A35" s="8" t="s">
        <v>182</v>
      </c>
      <c r="E35" s="41" t="s">
        <v>208</v>
      </c>
      <c r="H35" s="38">
        <v>23</v>
      </c>
      <c r="J35" s="23">
        <v>0</v>
      </c>
      <c r="L35" s="23">
        <v>0</v>
      </c>
      <c r="N35" s="23">
        <v>0</v>
      </c>
      <c r="P35" s="23">
        <v>273241313923</v>
      </c>
      <c r="R35" s="23">
        <v>0</v>
      </c>
      <c r="T35" s="23">
        <v>273241313923</v>
      </c>
    </row>
    <row r="36" spans="1:20" ht="21.75" customHeight="1" x14ac:dyDescent="0.2">
      <c r="A36" s="8" t="s">
        <v>103</v>
      </c>
      <c r="E36" s="41" t="s">
        <v>104</v>
      </c>
      <c r="H36" s="38">
        <v>23</v>
      </c>
      <c r="J36" s="23">
        <v>147120264945</v>
      </c>
      <c r="L36" s="23">
        <v>0</v>
      </c>
      <c r="N36" s="23">
        <v>147120264945</v>
      </c>
      <c r="P36" s="23">
        <v>2227919079235</v>
      </c>
      <c r="R36" s="23">
        <v>0</v>
      </c>
      <c r="T36" s="23">
        <v>2227919079235</v>
      </c>
    </row>
    <row r="37" spans="1:20" ht="21.75" customHeight="1" x14ac:dyDescent="0.2">
      <c r="A37" s="8" t="s">
        <v>126</v>
      </c>
      <c r="E37" s="41" t="s">
        <v>128</v>
      </c>
      <c r="H37" s="38">
        <v>23</v>
      </c>
      <c r="J37" s="23">
        <v>9265191550</v>
      </c>
      <c r="L37" s="23">
        <v>0</v>
      </c>
      <c r="N37" s="23">
        <v>9265191550</v>
      </c>
      <c r="P37" s="23">
        <v>9265191550</v>
      </c>
      <c r="R37" s="23">
        <v>0</v>
      </c>
      <c r="T37" s="23">
        <v>9265191550</v>
      </c>
    </row>
    <row r="38" spans="1:20" ht="21.75" customHeight="1" x14ac:dyDescent="0.2">
      <c r="A38" s="8" t="s">
        <v>105</v>
      </c>
      <c r="E38" s="41" t="s">
        <v>107</v>
      </c>
      <c r="H38" s="38">
        <v>23</v>
      </c>
      <c r="J38" s="23">
        <v>28927491366</v>
      </c>
      <c r="L38" s="23">
        <v>0</v>
      </c>
      <c r="N38" s="23">
        <v>28927491366</v>
      </c>
      <c r="P38" s="23">
        <v>193686107063</v>
      </c>
      <c r="R38" s="23">
        <v>0</v>
      </c>
      <c r="T38" s="23">
        <v>193686107063</v>
      </c>
    </row>
    <row r="39" spans="1:20" ht="21.75" customHeight="1" x14ac:dyDescent="0.2">
      <c r="A39" s="8" t="s">
        <v>108</v>
      </c>
      <c r="E39" s="41" t="s">
        <v>110</v>
      </c>
      <c r="H39" s="38">
        <v>23</v>
      </c>
      <c r="J39" s="23">
        <v>26792113703</v>
      </c>
      <c r="L39" s="23">
        <v>0</v>
      </c>
      <c r="N39" s="23">
        <v>26792113703</v>
      </c>
      <c r="P39" s="23">
        <v>186120082656</v>
      </c>
      <c r="R39" s="23">
        <v>0</v>
      </c>
      <c r="T39" s="23">
        <v>186120082656</v>
      </c>
    </row>
    <row r="40" spans="1:20" ht="21.75" customHeight="1" x14ac:dyDescent="0.2">
      <c r="A40" s="8" t="s">
        <v>111</v>
      </c>
      <c r="E40" s="41" t="s">
        <v>113</v>
      </c>
      <c r="H40" s="38">
        <v>23</v>
      </c>
      <c r="J40" s="23">
        <v>1057811232891</v>
      </c>
      <c r="L40" s="23">
        <v>0</v>
      </c>
      <c r="N40" s="23">
        <v>1057811232891</v>
      </c>
      <c r="P40" s="23">
        <v>7311442026177</v>
      </c>
      <c r="R40" s="23">
        <v>0</v>
      </c>
      <c r="T40" s="23">
        <v>7311442026177</v>
      </c>
    </row>
    <row r="41" spans="1:20" ht="21.75" customHeight="1" x14ac:dyDescent="0.2">
      <c r="A41" s="8" t="s">
        <v>114</v>
      </c>
      <c r="E41" s="41" t="s">
        <v>116</v>
      </c>
      <c r="H41" s="38">
        <v>23</v>
      </c>
      <c r="J41" s="23">
        <v>234215095839</v>
      </c>
      <c r="L41" s="23">
        <v>0</v>
      </c>
      <c r="N41" s="23">
        <v>234215095839</v>
      </c>
      <c r="P41" s="23">
        <v>297153965539</v>
      </c>
      <c r="R41" s="23">
        <v>0</v>
      </c>
      <c r="T41" s="23">
        <v>297153965539</v>
      </c>
    </row>
    <row r="42" spans="1:20" ht="21.75" customHeight="1" x14ac:dyDescent="0.2">
      <c r="A42" s="8" t="s">
        <v>117</v>
      </c>
      <c r="E42" s="41" t="s">
        <v>119</v>
      </c>
      <c r="H42" s="38">
        <v>23</v>
      </c>
      <c r="J42" s="23">
        <v>35960530795</v>
      </c>
      <c r="L42" s="23">
        <v>0</v>
      </c>
      <c r="N42" s="23">
        <v>35960530795</v>
      </c>
      <c r="P42" s="23">
        <v>237672451190</v>
      </c>
      <c r="R42" s="23">
        <v>0</v>
      </c>
      <c r="T42" s="23">
        <v>237672451190</v>
      </c>
    </row>
    <row r="43" spans="1:20" ht="21.75" customHeight="1" x14ac:dyDescent="0.2">
      <c r="A43" s="8" t="s">
        <v>237</v>
      </c>
      <c r="E43" s="41" t="s">
        <v>69</v>
      </c>
      <c r="H43" s="38">
        <v>23</v>
      </c>
      <c r="J43" s="23">
        <v>28025558155</v>
      </c>
      <c r="L43" s="23">
        <v>0</v>
      </c>
      <c r="N43" s="23">
        <v>28025558155</v>
      </c>
      <c r="P43" s="23">
        <v>191592436235</v>
      </c>
      <c r="R43" s="23">
        <v>0</v>
      </c>
      <c r="T43" s="23">
        <v>191592436235</v>
      </c>
    </row>
    <row r="44" spans="1:20" ht="21.75" customHeight="1" x14ac:dyDescent="0.2">
      <c r="A44" s="8" t="s">
        <v>183</v>
      </c>
      <c r="E44" s="41" t="s">
        <v>132</v>
      </c>
      <c r="H44" s="38">
        <v>23</v>
      </c>
      <c r="J44" s="23">
        <v>308069554466</v>
      </c>
      <c r="L44" s="23">
        <v>0</v>
      </c>
      <c r="N44" s="23">
        <v>308069554466</v>
      </c>
      <c r="P44" s="23">
        <v>308069554466</v>
      </c>
      <c r="R44" s="23">
        <v>0</v>
      </c>
      <c r="T44" s="23">
        <v>308069554466</v>
      </c>
    </row>
    <row r="45" spans="1:20" ht="21.75" customHeight="1" x14ac:dyDescent="0.2">
      <c r="A45" s="6" t="s">
        <v>120</v>
      </c>
      <c r="E45" s="41" t="s">
        <v>122</v>
      </c>
      <c r="H45" s="38">
        <v>20.5</v>
      </c>
      <c r="J45" s="17">
        <v>213386541790</v>
      </c>
      <c r="L45" s="17">
        <v>0</v>
      </c>
      <c r="N45" s="17">
        <v>213386541790</v>
      </c>
      <c r="P45" s="17">
        <v>1334274520996</v>
      </c>
      <c r="R45" s="17">
        <v>0</v>
      </c>
      <c r="T45" s="17">
        <v>1334274520996</v>
      </c>
    </row>
    <row r="46" spans="1:20" ht="21.75" customHeight="1" x14ac:dyDescent="0.2">
      <c r="A46" s="7" t="s">
        <v>35</v>
      </c>
      <c r="C46" s="23"/>
      <c r="E46" s="23"/>
      <c r="H46" s="23"/>
      <c r="J46" s="19">
        <f>SUM(J8:J45)</f>
        <v>4561360463958</v>
      </c>
      <c r="L46" s="19">
        <v>0</v>
      </c>
      <c r="N46" s="19">
        <f>SUM(N8:N45)</f>
        <v>4561360463958</v>
      </c>
      <c r="P46" s="19">
        <f>SUM(P8:P45)</f>
        <v>28977092634641</v>
      </c>
      <c r="R46" s="19">
        <v>0</v>
      </c>
      <c r="T46" s="19">
        <f>SUM(T8:T45)</f>
        <v>28977092634641</v>
      </c>
    </row>
    <row r="49" spans="10:16" x14ac:dyDescent="0.2">
      <c r="J49" s="22"/>
      <c r="P49" s="22"/>
    </row>
    <row r="51" spans="10:16" x14ac:dyDescent="0.2">
      <c r="J51" s="22"/>
    </row>
  </sheetData>
  <sortState xmlns:xlrd2="http://schemas.microsoft.com/office/spreadsheetml/2017/richdata2" ref="A8:T45">
    <sortCondition ref="A8:A45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9"/>
  <sheetViews>
    <sheetView rightToLeft="1" topLeftCell="A10" workbookViewId="0">
      <selection activeCell="M8" sqref="M8:M18"/>
    </sheetView>
  </sheetViews>
  <sheetFormatPr defaultRowHeight="12.75" x14ac:dyDescent="0.2"/>
  <cols>
    <col min="1" max="1" width="39" customWidth="1"/>
    <col min="2" max="2" width="1.28515625" customWidth="1"/>
    <col min="3" max="3" width="17.85546875" style="13" bestFit="1" customWidth="1"/>
    <col min="4" max="4" width="1.28515625" style="13" customWidth="1"/>
    <col min="5" max="5" width="14.42578125" style="13" bestFit="1" customWidth="1"/>
    <col min="6" max="6" width="1.28515625" style="13" customWidth="1"/>
    <col min="7" max="7" width="17.5703125" style="13" bestFit="1" customWidth="1"/>
    <col min="8" max="8" width="1.28515625" style="13" customWidth="1"/>
    <col min="9" max="9" width="19" style="13" bestFit="1" customWidth="1"/>
    <col min="10" max="10" width="1.28515625" style="13" customWidth="1"/>
    <col min="11" max="11" width="14.85546875" style="13" bestFit="1" customWidth="1"/>
    <col min="12" max="12" width="1.28515625" style="13" customWidth="1"/>
    <col min="13" max="13" width="18.85546875" style="13" bestFit="1" customWidth="1"/>
    <col min="14" max="14" width="0.28515625" style="13" customWidth="1"/>
    <col min="15" max="17" width="9.140625" style="13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ht="14.45" customHeight="1" x14ac:dyDescent="0.2">
      <c r="A5" s="56" t="s">
        <v>214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8" t="s">
        <v>151</v>
      </c>
      <c r="C6" s="58" t="s">
        <v>165</v>
      </c>
      <c r="D6" s="58"/>
      <c r="E6" s="58"/>
      <c r="F6" s="58"/>
      <c r="G6" s="58"/>
      <c r="I6" s="58" t="s">
        <v>166</v>
      </c>
      <c r="J6" s="58"/>
      <c r="K6" s="58"/>
      <c r="L6" s="58"/>
      <c r="M6" s="58"/>
    </row>
    <row r="7" spans="1:13" ht="29.1" customHeight="1" x14ac:dyDescent="0.2">
      <c r="A7" s="58"/>
      <c r="C7" s="10" t="s">
        <v>206</v>
      </c>
      <c r="D7" s="14"/>
      <c r="E7" s="10" t="s">
        <v>202</v>
      </c>
      <c r="F7" s="14"/>
      <c r="G7" s="10" t="s">
        <v>207</v>
      </c>
      <c r="I7" s="10" t="s">
        <v>206</v>
      </c>
      <c r="J7" s="14"/>
      <c r="K7" s="10" t="s">
        <v>202</v>
      </c>
      <c r="L7" s="14"/>
      <c r="M7" s="10" t="s">
        <v>207</v>
      </c>
    </row>
    <row r="8" spans="1:13" ht="21.75" customHeight="1" x14ac:dyDescent="0.2">
      <c r="A8" s="5" t="s">
        <v>239</v>
      </c>
      <c r="C8" s="15">
        <v>3237623317</v>
      </c>
      <c r="E8" s="15">
        <v>0</v>
      </c>
      <c r="G8" s="15">
        <v>3237623317</v>
      </c>
      <c r="I8" s="15">
        <v>2629878351842</v>
      </c>
      <c r="K8" s="15">
        <v>12854958261</v>
      </c>
      <c r="M8" s="15">
        <v>2617023393581</v>
      </c>
    </row>
    <row r="9" spans="1:13" ht="21.75" customHeight="1" x14ac:dyDescent="0.2">
      <c r="A9" s="8" t="s">
        <v>226</v>
      </c>
      <c r="C9" s="23">
        <v>21224928</v>
      </c>
      <c r="E9" s="23">
        <v>0</v>
      </c>
      <c r="G9" s="23">
        <v>21224928</v>
      </c>
      <c r="I9" s="23">
        <v>21369616</v>
      </c>
      <c r="K9" s="23">
        <v>0</v>
      </c>
      <c r="M9" s="23">
        <v>21369616</v>
      </c>
    </row>
    <row r="10" spans="1:13" ht="21.75" customHeight="1" x14ac:dyDescent="0.2">
      <c r="A10" s="8" t="s">
        <v>240</v>
      </c>
      <c r="C10" s="23">
        <v>313110934554</v>
      </c>
      <c r="E10" s="23">
        <v>-953256765</v>
      </c>
      <c r="G10" s="23">
        <v>314064191319</v>
      </c>
      <c r="I10" s="23">
        <v>1376554422555</v>
      </c>
      <c r="K10" s="23">
        <v>306058356</v>
      </c>
      <c r="M10" s="23">
        <v>1376248364199</v>
      </c>
    </row>
    <row r="11" spans="1:13" ht="21.75" customHeight="1" x14ac:dyDescent="0.2">
      <c r="A11" s="8" t="s">
        <v>228</v>
      </c>
      <c r="C11" s="23">
        <v>149774571915</v>
      </c>
      <c r="E11" s="23">
        <v>957273453</v>
      </c>
      <c r="G11" s="23">
        <v>148817298462</v>
      </c>
      <c r="I11" s="23">
        <v>253014708385</v>
      </c>
      <c r="K11" s="23">
        <v>1000191403</v>
      </c>
      <c r="M11" s="23">
        <v>252014516982</v>
      </c>
    </row>
    <row r="12" spans="1:13" ht="21.75" customHeight="1" x14ac:dyDescent="0.2">
      <c r="A12" s="8" t="s">
        <v>224</v>
      </c>
      <c r="C12" s="23">
        <v>345424657457</v>
      </c>
      <c r="E12" s="23">
        <v>-1396214122</v>
      </c>
      <c r="G12" s="23">
        <v>346820871579</v>
      </c>
      <c r="I12" s="23">
        <v>549435616315</v>
      </c>
      <c r="K12" s="23">
        <v>861439401</v>
      </c>
      <c r="M12" s="23">
        <v>548574176914</v>
      </c>
    </row>
    <row r="13" spans="1:13" ht="21.75" customHeight="1" x14ac:dyDescent="0.2">
      <c r="A13" s="8" t="s">
        <v>229</v>
      </c>
      <c r="C13" s="23">
        <v>538914998614</v>
      </c>
      <c r="E13" s="23">
        <v>-53818006</v>
      </c>
      <c r="G13" s="23">
        <v>538968816620</v>
      </c>
      <c r="I13" s="23">
        <v>1205739443804</v>
      </c>
      <c r="K13" s="23">
        <v>2928692970</v>
      </c>
      <c r="M13" s="23">
        <v>1202810750834</v>
      </c>
    </row>
    <row r="14" spans="1:13" ht="21.75" customHeight="1" x14ac:dyDescent="0.2">
      <c r="A14" s="8" t="s">
        <v>241</v>
      </c>
      <c r="C14" s="23">
        <v>1189312879246</v>
      </c>
      <c r="E14" s="23">
        <v>-3948497227</v>
      </c>
      <c r="G14" s="23">
        <v>1193261376473</v>
      </c>
      <c r="I14" s="23">
        <v>4995455809864</v>
      </c>
      <c r="K14" s="23">
        <v>4585178856</v>
      </c>
      <c r="M14" s="23">
        <v>4990870631008</v>
      </c>
    </row>
    <row r="15" spans="1:13" ht="21.75" customHeight="1" x14ac:dyDescent="0.2">
      <c r="A15" s="8" t="s">
        <v>232</v>
      </c>
      <c r="C15" s="23">
        <v>490469017539</v>
      </c>
      <c r="E15" s="23">
        <v>868378406</v>
      </c>
      <c r="G15" s="23">
        <v>489600639133</v>
      </c>
      <c r="I15" s="23">
        <v>770995240568</v>
      </c>
      <c r="K15" s="23">
        <v>1243499905</v>
      </c>
      <c r="M15" s="23">
        <v>769751740663</v>
      </c>
    </row>
    <row r="16" spans="1:13" ht="21.75" customHeight="1" x14ac:dyDescent="0.2">
      <c r="A16" s="8" t="s">
        <v>233</v>
      </c>
      <c r="C16" s="23">
        <v>738610233608</v>
      </c>
      <c r="E16" s="23">
        <v>766613370</v>
      </c>
      <c r="G16" s="23">
        <v>737843620238</v>
      </c>
      <c r="I16" s="23">
        <v>2787787415264</v>
      </c>
      <c r="K16" s="23">
        <v>3992111522</v>
      </c>
      <c r="M16" s="23">
        <v>2783795303742</v>
      </c>
    </row>
    <row r="17" spans="1:13" ht="21.75" customHeight="1" x14ac:dyDescent="0.2">
      <c r="A17" s="8" t="s">
        <v>230</v>
      </c>
      <c r="C17" s="23">
        <v>444154267594</v>
      </c>
      <c r="E17" s="23">
        <v>-1856363371</v>
      </c>
      <c r="G17" s="23">
        <v>446010630965</v>
      </c>
      <c r="I17" s="23">
        <v>3185644599799</v>
      </c>
      <c r="K17" s="23">
        <v>269821692</v>
      </c>
      <c r="M17" s="23">
        <v>3185374778107</v>
      </c>
    </row>
    <row r="18" spans="1:13" ht="21.75" customHeight="1" x14ac:dyDescent="0.2">
      <c r="A18" s="8" t="s">
        <v>242</v>
      </c>
      <c r="C18" s="23">
        <v>1108490003387</v>
      </c>
      <c r="E18" s="23">
        <v>0</v>
      </c>
      <c r="G18" s="23">
        <v>1108490003387</v>
      </c>
      <c r="I18" s="23">
        <v>2221416214780</v>
      </c>
      <c r="K18" s="23">
        <v>114306141</v>
      </c>
      <c r="M18" s="23">
        <v>2221301908639</v>
      </c>
    </row>
    <row r="19" spans="1:13" ht="21.75" customHeight="1" thickBot="1" x14ac:dyDescent="0.25">
      <c r="A19" s="7" t="s">
        <v>35</v>
      </c>
      <c r="C19" s="19">
        <f>SUM(C8:C18)</f>
        <v>5321520412159</v>
      </c>
      <c r="E19" s="19">
        <f>SUM(E8:E18)</f>
        <v>-5615884262</v>
      </c>
      <c r="G19" s="19">
        <f>SUM(G8:G18)</f>
        <v>5327136296421</v>
      </c>
      <c r="I19" s="19">
        <f>SUM(I8:I18)</f>
        <v>19975943192792</v>
      </c>
      <c r="K19" s="19">
        <f>SUM(K8:K18)</f>
        <v>28156258507</v>
      </c>
      <c r="M19" s="19">
        <f>SUM(M8:M18)</f>
        <v>19947786934285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3"/>
  <sheetViews>
    <sheetView rightToLeft="1" workbookViewId="0">
      <selection activeCell="J24" sqref="J24"/>
    </sheetView>
  </sheetViews>
  <sheetFormatPr defaultRowHeight="12.75" x14ac:dyDescent="0.2"/>
  <cols>
    <col min="1" max="1" width="40.28515625" customWidth="1"/>
    <col min="2" max="2" width="1.28515625" customWidth="1"/>
    <col min="3" max="3" width="5.42578125" style="11" bestFit="1" customWidth="1"/>
    <col min="4" max="4" width="1.28515625" style="11" customWidth="1"/>
    <col min="5" max="5" width="15.42578125" style="11" bestFit="1" customWidth="1"/>
    <col min="6" max="6" width="1.28515625" style="11" customWidth="1"/>
    <col min="7" max="7" width="11.140625" style="11" bestFit="1" customWidth="1"/>
    <col min="8" max="8" width="1.28515625" style="11" customWidth="1"/>
    <col min="9" max="9" width="21.85546875" style="11" bestFit="1" customWidth="1"/>
    <col min="10" max="10" width="1.28515625" style="11" customWidth="1"/>
    <col min="11" max="11" width="11" style="11" bestFit="1" customWidth="1"/>
    <col min="12" max="12" width="1.28515625" style="11" customWidth="1"/>
    <col min="13" max="13" width="19" style="11" bestFit="1" customWidth="1"/>
    <col min="14" max="14" width="1.28515625" style="11" customWidth="1"/>
    <col min="15" max="15" width="19" style="11" bestFit="1" customWidth="1"/>
    <col min="16" max="16" width="1.28515625" style="11" customWidth="1"/>
    <col min="17" max="17" width="20.7109375" style="13" customWidth="1"/>
    <col min="18" max="18" width="1.28515625" style="13" customWidth="1"/>
    <col min="19" max="19" width="0.28515625" style="13" customWidth="1"/>
    <col min="20" max="21" width="9.140625" style="13"/>
    <col min="22" max="22" width="14" bestFit="1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6" t="s">
        <v>215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55000000000000004">
      <c r="A6" s="58" t="s">
        <v>151</v>
      </c>
      <c r="C6" s="66" t="s">
        <v>165</v>
      </c>
      <c r="D6" s="66"/>
      <c r="E6" s="66"/>
      <c r="F6" s="66"/>
      <c r="G6" s="66"/>
      <c r="H6" s="66"/>
      <c r="I6" s="66"/>
      <c r="K6" s="58" t="s">
        <v>166</v>
      </c>
      <c r="L6" s="58"/>
      <c r="M6" s="58"/>
      <c r="N6" s="58"/>
      <c r="O6" s="58"/>
      <c r="P6" s="58"/>
      <c r="Q6" s="58"/>
      <c r="R6" s="58"/>
    </row>
    <row r="7" spans="1:18" ht="29.1" customHeight="1" x14ac:dyDescent="0.55000000000000004">
      <c r="A7" s="58"/>
      <c r="C7" s="46" t="s">
        <v>8</v>
      </c>
      <c r="D7" s="12"/>
      <c r="E7" s="46" t="s">
        <v>216</v>
      </c>
      <c r="F7" s="12"/>
      <c r="G7" s="46" t="s">
        <v>217</v>
      </c>
      <c r="H7" s="12"/>
      <c r="I7" s="46" t="s">
        <v>218</v>
      </c>
      <c r="K7" s="46" t="s">
        <v>8</v>
      </c>
      <c r="L7" s="12"/>
      <c r="M7" s="46" t="s">
        <v>216</v>
      </c>
      <c r="N7" s="12"/>
      <c r="O7" s="46" t="s">
        <v>217</v>
      </c>
      <c r="P7" s="12"/>
      <c r="Q7" s="72" t="s">
        <v>218</v>
      </c>
      <c r="R7" s="72"/>
    </row>
    <row r="8" spans="1:18" ht="21.75" customHeight="1" x14ac:dyDescent="0.45">
      <c r="A8" s="5" t="s">
        <v>34</v>
      </c>
      <c r="C8" s="28">
        <v>0</v>
      </c>
      <c r="E8" s="28">
        <v>0</v>
      </c>
      <c r="G8" s="28">
        <v>0</v>
      </c>
      <c r="I8" s="28">
        <v>0</v>
      </c>
      <c r="K8" s="28">
        <v>2698035</v>
      </c>
      <c r="M8" s="28">
        <v>410469137608</v>
      </c>
      <c r="O8" s="28">
        <v>365333841957</v>
      </c>
      <c r="Q8" s="62">
        <v>45135295651</v>
      </c>
      <c r="R8" s="62"/>
    </row>
    <row r="9" spans="1:18" ht="21.75" customHeight="1" x14ac:dyDescent="0.45">
      <c r="A9" s="8" t="s">
        <v>176</v>
      </c>
      <c r="C9" s="31">
        <v>0</v>
      </c>
      <c r="E9" s="31">
        <v>0</v>
      </c>
      <c r="G9" s="31">
        <v>0</v>
      </c>
      <c r="I9" s="31">
        <v>0</v>
      </c>
      <c r="K9" s="31">
        <v>832807</v>
      </c>
      <c r="M9" s="31">
        <v>832807000000</v>
      </c>
      <c r="O9" s="31">
        <v>811163256603</v>
      </c>
      <c r="Q9" s="64">
        <v>21643743397</v>
      </c>
      <c r="R9" s="64"/>
    </row>
    <row r="10" spans="1:18" ht="21.75" customHeight="1" x14ac:dyDescent="0.45">
      <c r="A10" s="8" t="s">
        <v>61</v>
      </c>
      <c r="C10" s="31">
        <v>0</v>
      </c>
      <c r="E10" s="31">
        <v>0</v>
      </c>
      <c r="G10" s="31">
        <v>0</v>
      </c>
      <c r="I10" s="31">
        <v>0</v>
      </c>
      <c r="K10" s="31">
        <v>200</v>
      </c>
      <c r="M10" s="31">
        <v>176609524</v>
      </c>
      <c r="O10" s="31">
        <v>164097326</v>
      </c>
      <c r="Q10" s="64">
        <v>12512198</v>
      </c>
      <c r="R10" s="64"/>
    </row>
    <row r="11" spans="1:18" ht="21.75" customHeight="1" x14ac:dyDescent="0.45">
      <c r="A11" s="8" t="s">
        <v>82</v>
      </c>
      <c r="C11" s="31">
        <v>0</v>
      </c>
      <c r="E11" s="31">
        <v>0</v>
      </c>
      <c r="G11" s="31">
        <v>0</v>
      </c>
      <c r="I11" s="31">
        <v>0</v>
      </c>
      <c r="K11" s="31">
        <v>10000</v>
      </c>
      <c r="M11" s="31">
        <v>8572536148</v>
      </c>
      <c r="O11" s="31">
        <v>7965377108</v>
      </c>
      <c r="Q11" s="64">
        <v>607159040</v>
      </c>
      <c r="R11" s="64"/>
    </row>
    <row r="12" spans="1:18" ht="21.75" customHeight="1" x14ac:dyDescent="0.45">
      <c r="A12" s="8" t="s">
        <v>85</v>
      </c>
      <c r="C12" s="31">
        <v>0</v>
      </c>
      <c r="E12" s="31">
        <v>0</v>
      </c>
      <c r="G12" s="31">
        <v>0</v>
      </c>
      <c r="I12" s="31">
        <v>0</v>
      </c>
      <c r="K12" s="31">
        <v>14700000</v>
      </c>
      <c r="M12" s="31">
        <v>13234833000000</v>
      </c>
      <c r="O12" s="31">
        <v>13230900000000</v>
      </c>
      <c r="Q12" s="64">
        <v>3933000000</v>
      </c>
      <c r="R12" s="64"/>
    </row>
    <row r="13" spans="1:18" ht="21.75" customHeight="1" x14ac:dyDescent="0.45">
      <c r="A13" s="8" t="s">
        <v>88</v>
      </c>
      <c r="C13" s="31">
        <v>0</v>
      </c>
      <c r="E13" s="31">
        <v>0</v>
      </c>
      <c r="G13" s="31">
        <v>0</v>
      </c>
      <c r="I13" s="31">
        <v>0</v>
      </c>
      <c r="K13" s="31">
        <v>3368000</v>
      </c>
      <c r="M13" s="31">
        <v>2741905446686</v>
      </c>
      <c r="O13" s="31">
        <v>2703033425949</v>
      </c>
      <c r="Q13" s="64">
        <v>38872020737</v>
      </c>
      <c r="R13" s="64"/>
    </row>
    <row r="14" spans="1:18" ht="21.75" customHeight="1" x14ac:dyDescent="0.45">
      <c r="A14" s="8" t="s">
        <v>177</v>
      </c>
      <c r="C14" s="31">
        <v>0</v>
      </c>
      <c r="E14" s="31">
        <v>0</v>
      </c>
      <c r="G14" s="31">
        <v>0</v>
      </c>
      <c r="I14" s="31">
        <v>0</v>
      </c>
      <c r="K14" s="31">
        <v>12935178</v>
      </c>
      <c r="M14" s="31">
        <v>10592952877454</v>
      </c>
      <c r="O14" s="31">
        <v>11824616722153</v>
      </c>
      <c r="Q14" s="64">
        <v>-1231663844699</v>
      </c>
      <c r="R14" s="64"/>
    </row>
    <row r="15" spans="1:18" ht="21.75" customHeight="1" x14ac:dyDescent="0.45">
      <c r="A15" s="8" t="s">
        <v>111</v>
      </c>
      <c r="C15" s="31">
        <v>0</v>
      </c>
      <c r="E15" s="31">
        <v>0</v>
      </c>
      <c r="G15" s="31">
        <v>0</v>
      </c>
      <c r="I15" s="31">
        <v>0</v>
      </c>
      <c r="K15" s="31">
        <v>15000</v>
      </c>
      <c r="M15" s="31">
        <v>14729486486</v>
      </c>
      <c r="O15" s="31">
        <v>14991843750</v>
      </c>
      <c r="Q15" s="64">
        <f>-262357264-39577</f>
        <v>-262396841</v>
      </c>
      <c r="R15" s="64"/>
    </row>
    <row r="16" spans="1:18" ht="21.75" customHeight="1" x14ac:dyDescent="0.45">
      <c r="A16" s="8" t="s">
        <v>97</v>
      </c>
      <c r="C16" s="31">
        <v>0</v>
      </c>
      <c r="E16" s="31">
        <v>0</v>
      </c>
      <c r="G16" s="31">
        <v>0</v>
      </c>
      <c r="I16" s="31">
        <v>0</v>
      </c>
      <c r="K16" s="31">
        <v>25000</v>
      </c>
      <c r="M16" s="31">
        <v>20748611811</v>
      </c>
      <c r="O16" s="31">
        <v>22306121255</v>
      </c>
      <c r="Q16" s="64">
        <v>-1557509444</v>
      </c>
      <c r="R16" s="64"/>
    </row>
    <row r="17" spans="1:22" ht="21.75" customHeight="1" x14ac:dyDescent="0.45">
      <c r="A17" s="8" t="s">
        <v>178</v>
      </c>
      <c r="C17" s="31">
        <v>0</v>
      </c>
      <c r="E17" s="31">
        <v>0</v>
      </c>
      <c r="G17" s="31">
        <v>0</v>
      </c>
      <c r="I17" s="31">
        <v>0</v>
      </c>
      <c r="K17" s="31">
        <v>811000</v>
      </c>
      <c r="M17" s="31">
        <v>1499300566000</v>
      </c>
      <c r="O17" s="31">
        <v>1500041232266</v>
      </c>
      <c r="Q17" s="64">
        <v>-740666266</v>
      </c>
      <c r="R17" s="64"/>
    </row>
    <row r="18" spans="1:22" ht="21.75" customHeight="1" x14ac:dyDescent="0.45">
      <c r="A18" s="8" t="s">
        <v>179</v>
      </c>
      <c r="C18" s="31">
        <v>0</v>
      </c>
      <c r="E18" s="31">
        <v>0</v>
      </c>
      <c r="G18" s="31">
        <v>0</v>
      </c>
      <c r="I18" s="31">
        <v>0</v>
      </c>
      <c r="K18" s="31">
        <v>1599640</v>
      </c>
      <c r="M18" s="31">
        <v>1599640000000</v>
      </c>
      <c r="O18" s="31">
        <v>1579329150169</v>
      </c>
      <c r="Q18" s="64">
        <v>20310849831</v>
      </c>
      <c r="R18" s="64"/>
      <c r="V18" s="47"/>
    </row>
    <row r="19" spans="1:22" ht="21.75" customHeight="1" x14ac:dyDescent="0.45">
      <c r="A19" s="8" t="s">
        <v>180</v>
      </c>
      <c r="C19" s="31">
        <v>0</v>
      </c>
      <c r="E19" s="31">
        <v>0</v>
      </c>
      <c r="G19" s="31">
        <v>0</v>
      </c>
      <c r="I19" s="31">
        <v>0</v>
      </c>
      <c r="K19" s="31">
        <v>2319800</v>
      </c>
      <c r="M19" s="31">
        <v>11946168974282</v>
      </c>
      <c r="O19" s="31">
        <v>11258193446070</v>
      </c>
      <c r="Q19" s="64">
        <v>687975528212</v>
      </c>
      <c r="R19" s="64"/>
      <c r="V19" s="47"/>
    </row>
    <row r="20" spans="1:22" ht="21.75" customHeight="1" x14ac:dyDescent="0.45">
      <c r="A20" s="8" t="s">
        <v>181</v>
      </c>
      <c r="C20" s="31">
        <v>0</v>
      </c>
      <c r="E20" s="31">
        <v>0</v>
      </c>
      <c r="G20" s="31">
        <v>0</v>
      </c>
      <c r="I20" s="31">
        <v>0</v>
      </c>
      <c r="K20" s="31">
        <v>3504343</v>
      </c>
      <c r="M20" s="31">
        <v>3229286329641</v>
      </c>
      <c r="O20" s="31">
        <v>3225499779301</v>
      </c>
      <c r="Q20" s="64">
        <v>3786550340</v>
      </c>
      <c r="R20" s="64"/>
    </row>
    <row r="21" spans="1:22" ht="21.75" customHeight="1" x14ac:dyDescent="0.45">
      <c r="A21" s="8" t="s">
        <v>103</v>
      </c>
      <c r="C21" s="31">
        <v>0</v>
      </c>
      <c r="E21" s="31">
        <v>0</v>
      </c>
      <c r="G21" s="31">
        <v>0</v>
      </c>
      <c r="I21" s="31">
        <v>0</v>
      </c>
      <c r="K21" s="31">
        <v>4240000</v>
      </c>
      <c r="M21" s="31">
        <v>3415448374000</v>
      </c>
      <c r="O21" s="31">
        <v>3778136800000</v>
      </c>
      <c r="Q21" s="64">
        <v>-362688426000</v>
      </c>
      <c r="R21" s="64"/>
      <c r="V21" s="47"/>
    </row>
    <row r="22" spans="1:22" ht="21.75" customHeight="1" x14ac:dyDescent="0.45">
      <c r="A22" s="6" t="s">
        <v>182</v>
      </c>
      <c r="C22" s="31">
        <v>0</v>
      </c>
      <c r="E22" s="32">
        <v>0</v>
      </c>
      <c r="G22" s="32">
        <v>0</v>
      </c>
      <c r="I22" s="32">
        <v>0</v>
      </c>
      <c r="K22" s="31">
        <v>6773103</v>
      </c>
      <c r="M22" s="32">
        <v>6108369678431</v>
      </c>
      <c r="O22" s="32">
        <v>6068700288000</v>
      </c>
      <c r="Q22" s="70">
        <v>39669390431</v>
      </c>
      <c r="R22" s="70"/>
      <c r="V22" s="47"/>
    </row>
    <row r="23" spans="1:22" ht="21.75" customHeight="1" x14ac:dyDescent="0.45">
      <c r="A23" s="7" t="s">
        <v>35</v>
      </c>
      <c r="C23" s="31"/>
      <c r="E23" s="33">
        <v>0</v>
      </c>
      <c r="G23" s="33">
        <v>0</v>
      </c>
      <c r="I23" s="33">
        <v>0</v>
      </c>
      <c r="K23" s="31"/>
      <c r="M23" s="33">
        <v>55655408628071</v>
      </c>
      <c r="O23" s="33">
        <v>56390375381907</v>
      </c>
      <c r="Q23" s="73">
        <f t="shared" ref="Q23" si="0">SUM(Q8:R22)</f>
        <v>-734966793413</v>
      </c>
      <c r="R23" s="73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6"/>
  <sheetViews>
    <sheetView rightToLeft="1" workbookViewId="0">
      <selection activeCell="E7" sqref="E7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style="13" bestFit="1" customWidth="1"/>
    <col min="4" max="4" width="1.28515625" style="13" customWidth="1"/>
    <col min="5" max="5" width="19.7109375" style="13" bestFit="1" customWidth="1"/>
    <col min="6" max="6" width="1.28515625" style="13" customWidth="1"/>
    <col min="7" max="7" width="19.85546875" style="13" bestFit="1" customWidth="1"/>
    <col min="8" max="8" width="1.28515625" style="13" customWidth="1"/>
    <col min="9" max="9" width="26.28515625" style="13" bestFit="1" customWidth="1"/>
    <col min="10" max="10" width="1.28515625" style="13" customWidth="1"/>
    <col min="11" max="11" width="11.85546875" style="13" bestFit="1" customWidth="1"/>
    <col min="12" max="12" width="1.28515625" style="13" customWidth="1"/>
    <col min="13" max="13" width="19.7109375" style="13" bestFit="1" customWidth="1"/>
    <col min="14" max="14" width="1.28515625" style="13" customWidth="1"/>
    <col min="15" max="15" width="20.140625" style="13" bestFit="1" customWidth="1"/>
    <col min="16" max="16" width="1.28515625" style="13" customWidth="1"/>
    <col min="17" max="17" width="14.28515625" style="13" customWidth="1"/>
    <col min="18" max="18" width="8.42578125" style="13" customWidth="1"/>
    <col min="19" max="19" width="0.28515625" style="13" customWidth="1"/>
    <col min="20" max="20" width="9.140625" style="13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6" t="s">
        <v>219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8" t="s">
        <v>151</v>
      </c>
      <c r="C6" s="58" t="s">
        <v>165</v>
      </c>
      <c r="D6" s="58"/>
      <c r="E6" s="58"/>
      <c r="F6" s="58"/>
      <c r="G6" s="58"/>
      <c r="H6" s="58"/>
      <c r="I6" s="58"/>
      <c r="K6" s="58" t="s">
        <v>166</v>
      </c>
      <c r="L6" s="58"/>
      <c r="M6" s="58"/>
      <c r="N6" s="58"/>
      <c r="O6" s="58"/>
      <c r="P6" s="58"/>
      <c r="Q6" s="58"/>
      <c r="R6" s="58"/>
    </row>
    <row r="7" spans="1:18" ht="45.75" customHeight="1" x14ac:dyDescent="0.2">
      <c r="A7" s="58"/>
      <c r="C7" s="10" t="s">
        <v>8</v>
      </c>
      <c r="D7" s="14"/>
      <c r="E7" s="10" t="s">
        <v>10</v>
      </c>
      <c r="F7" s="14"/>
      <c r="G7" s="10" t="s">
        <v>217</v>
      </c>
      <c r="H7" s="14"/>
      <c r="I7" s="10" t="s">
        <v>220</v>
      </c>
      <c r="K7" s="10" t="s">
        <v>8</v>
      </c>
      <c r="L7" s="14"/>
      <c r="M7" s="10" t="s">
        <v>10</v>
      </c>
      <c r="N7" s="14"/>
      <c r="O7" s="10" t="s">
        <v>217</v>
      </c>
      <c r="P7" s="14"/>
      <c r="Q7" s="72" t="s">
        <v>220</v>
      </c>
      <c r="R7" s="72"/>
    </row>
    <row r="8" spans="1:18" ht="21.75" customHeight="1" x14ac:dyDescent="0.2">
      <c r="A8" s="5" t="s">
        <v>33</v>
      </c>
      <c r="C8" s="15">
        <v>16500000</v>
      </c>
      <c r="E8" s="15">
        <v>595926210000</v>
      </c>
      <c r="G8" s="15">
        <v>575677888500</v>
      </c>
      <c r="I8" s="15">
        <v>20248321500</v>
      </c>
      <c r="K8" s="15">
        <v>16500000</v>
      </c>
      <c r="M8" s="15">
        <v>595926210000</v>
      </c>
      <c r="O8" s="15">
        <v>456367945590</v>
      </c>
      <c r="Q8" s="62">
        <v>139558264410</v>
      </c>
      <c r="R8" s="62"/>
    </row>
    <row r="9" spans="1:18" ht="21.75" customHeight="1" x14ac:dyDescent="0.2">
      <c r="A9" s="8" t="s">
        <v>34</v>
      </c>
      <c r="C9" s="23">
        <v>15696105</v>
      </c>
      <c r="E9" s="23">
        <v>2506795420872</v>
      </c>
      <c r="G9" s="23">
        <v>2134914906935</v>
      </c>
      <c r="I9" s="23">
        <v>371880513937</v>
      </c>
      <c r="K9" s="23">
        <v>15696105</v>
      </c>
      <c r="M9" s="23">
        <v>2506795420872</v>
      </c>
      <c r="O9" s="23">
        <v>2452037102181</v>
      </c>
      <c r="Q9" s="64">
        <v>54758318691</v>
      </c>
      <c r="R9" s="64"/>
    </row>
    <row r="10" spans="1:18" ht="21.75" customHeight="1" x14ac:dyDescent="0.2">
      <c r="A10" s="8" t="s">
        <v>70</v>
      </c>
      <c r="C10" s="23">
        <v>10000</v>
      </c>
      <c r="E10" s="23">
        <v>7856625635</v>
      </c>
      <c r="G10" s="23">
        <v>7856625635</v>
      </c>
      <c r="I10" s="23">
        <v>0</v>
      </c>
      <c r="K10" s="23">
        <v>10000</v>
      </c>
      <c r="M10" s="23">
        <v>7856625635</v>
      </c>
      <c r="O10" s="23">
        <v>7627850100</v>
      </c>
      <c r="Q10" s="64">
        <v>228775535</v>
      </c>
      <c r="R10" s="64"/>
    </row>
    <row r="11" spans="1:18" ht="21.75" customHeight="1" x14ac:dyDescent="0.2">
      <c r="A11" s="8" t="s">
        <v>73</v>
      </c>
      <c r="C11" s="23">
        <v>520854</v>
      </c>
      <c r="E11" s="23">
        <v>520570785637</v>
      </c>
      <c r="G11" s="23">
        <v>510159369924</v>
      </c>
      <c r="I11" s="23">
        <v>10411415713</v>
      </c>
      <c r="K11" s="23">
        <v>520854</v>
      </c>
      <c r="M11" s="23">
        <v>520570785637</v>
      </c>
      <c r="O11" s="23">
        <v>494542246355</v>
      </c>
      <c r="Q11" s="64">
        <v>26028539282</v>
      </c>
      <c r="R11" s="64"/>
    </row>
    <row r="12" spans="1:18" ht="21.75" customHeight="1" x14ac:dyDescent="0.2">
      <c r="A12" s="8" t="s">
        <v>76</v>
      </c>
      <c r="C12" s="23">
        <v>1489476</v>
      </c>
      <c r="E12" s="23">
        <v>1439376362939</v>
      </c>
      <c r="G12" s="23">
        <v>1439376362939</v>
      </c>
      <c r="I12" s="23">
        <v>0</v>
      </c>
      <c r="K12" s="23">
        <v>1489476</v>
      </c>
      <c r="M12" s="23">
        <v>1439376362939</v>
      </c>
      <c r="O12" s="23">
        <v>1424413983440</v>
      </c>
      <c r="Q12" s="64">
        <v>14962379499</v>
      </c>
      <c r="R12" s="64"/>
    </row>
    <row r="13" spans="1:18" ht="21.75" customHeight="1" x14ac:dyDescent="0.2">
      <c r="A13" s="8" t="s">
        <v>117</v>
      </c>
      <c r="C13" s="23">
        <v>1500000</v>
      </c>
      <c r="E13" s="23">
        <v>1499184375000</v>
      </c>
      <c r="G13" s="23">
        <v>1499184375000</v>
      </c>
      <c r="I13" s="23">
        <v>0</v>
      </c>
      <c r="K13" s="23">
        <v>1500000</v>
      </c>
      <c r="M13" s="23">
        <v>1499184375000</v>
      </c>
      <c r="O13" s="23">
        <v>1499184375000</v>
      </c>
      <c r="Q13" s="64">
        <v>0</v>
      </c>
      <c r="R13" s="64"/>
    </row>
    <row r="14" spans="1:18" ht="21.75" customHeight="1" x14ac:dyDescent="0.2">
      <c r="A14" s="8" t="s">
        <v>235</v>
      </c>
      <c r="C14" s="23">
        <v>2000000</v>
      </c>
      <c r="E14" s="23">
        <v>1562150118750</v>
      </c>
      <c r="G14" s="23">
        <v>1562150118750</v>
      </c>
      <c r="I14" s="23">
        <v>0</v>
      </c>
      <c r="K14" s="23">
        <v>2000000</v>
      </c>
      <c r="M14" s="23">
        <v>1562150118750</v>
      </c>
      <c r="O14" s="23">
        <v>1776674647927</v>
      </c>
      <c r="Q14" s="64">
        <v>-214524529176</v>
      </c>
      <c r="R14" s="64"/>
    </row>
    <row r="15" spans="1:18" ht="21.75" customHeight="1" x14ac:dyDescent="0.2">
      <c r="A15" s="8" t="s">
        <v>49</v>
      </c>
      <c r="C15" s="23">
        <v>4308000</v>
      </c>
      <c r="E15" s="23">
        <v>9004136069117</v>
      </c>
      <c r="G15" s="23">
        <v>8847206093895</v>
      </c>
      <c r="I15" s="23">
        <v>156929975222</v>
      </c>
      <c r="K15" s="23">
        <v>4308000</v>
      </c>
      <c r="M15" s="23">
        <v>9004136069117</v>
      </c>
      <c r="O15" s="23">
        <v>7895991547958</v>
      </c>
      <c r="Q15" s="64">
        <v>1108144521159</v>
      </c>
      <c r="R15" s="64"/>
    </row>
    <row r="16" spans="1:18" ht="21.75" customHeight="1" x14ac:dyDescent="0.2">
      <c r="A16" s="8" t="s">
        <v>120</v>
      </c>
      <c r="C16" s="23">
        <v>7999800</v>
      </c>
      <c r="E16" s="23">
        <v>7755586605487</v>
      </c>
      <c r="G16" s="23">
        <v>7755586605487</v>
      </c>
      <c r="I16" s="23">
        <v>0</v>
      </c>
      <c r="K16" s="23">
        <v>7999800</v>
      </c>
      <c r="M16" s="23">
        <v>7755586605487</v>
      </c>
      <c r="O16" s="23">
        <v>7326970396204</v>
      </c>
      <c r="Q16" s="64">
        <v>428616209283</v>
      </c>
      <c r="R16" s="64"/>
    </row>
    <row r="17" spans="1:18" ht="21.75" customHeight="1" x14ac:dyDescent="0.2">
      <c r="A17" s="8" t="s">
        <v>79</v>
      </c>
      <c r="C17" s="23">
        <v>7944185</v>
      </c>
      <c r="E17" s="23">
        <v>7162711329006</v>
      </c>
      <c r="G17" s="23">
        <v>7162711329006</v>
      </c>
      <c r="I17" s="23">
        <v>0</v>
      </c>
      <c r="K17" s="23">
        <v>7944185</v>
      </c>
      <c r="M17" s="23">
        <v>7162711329006</v>
      </c>
      <c r="O17" s="23">
        <v>7167090225055</v>
      </c>
      <c r="Q17" s="64">
        <v>-4378896048</v>
      </c>
      <c r="R17" s="64"/>
    </row>
    <row r="18" spans="1:18" ht="21.75" customHeight="1" x14ac:dyDescent="0.2">
      <c r="A18" s="8" t="s">
        <v>236</v>
      </c>
      <c r="C18" s="23">
        <v>2489549</v>
      </c>
      <c r="E18" s="23">
        <v>2283566125623</v>
      </c>
      <c r="G18" s="23">
        <v>2283566125623</v>
      </c>
      <c r="I18" s="23">
        <v>0</v>
      </c>
      <c r="K18" s="23">
        <v>2489549</v>
      </c>
      <c r="M18" s="23">
        <v>2283566125623</v>
      </c>
      <c r="O18" s="23">
        <v>2285975075512</v>
      </c>
      <c r="Q18" s="64">
        <v>-2408949888</v>
      </c>
      <c r="R18" s="64"/>
    </row>
    <row r="19" spans="1:18" ht="21.75" customHeight="1" x14ac:dyDescent="0.2">
      <c r="A19" s="8" t="s">
        <v>105</v>
      </c>
      <c r="C19" s="23">
        <v>1000000</v>
      </c>
      <c r="E19" s="23">
        <v>999456250000</v>
      </c>
      <c r="G19" s="23">
        <v>999456250000</v>
      </c>
      <c r="I19" s="23">
        <v>0</v>
      </c>
      <c r="K19" s="23">
        <v>1000000</v>
      </c>
      <c r="M19" s="23">
        <v>999456250000</v>
      </c>
      <c r="O19" s="23">
        <v>995456426087</v>
      </c>
      <c r="Q19" s="64">
        <v>3999823913</v>
      </c>
      <c r="R19" s="64"/>
    </row>
    <row r="20" spans="1:18" ht="21.75" customHeight="1" x14ac:dyDescent="0.2">
      <c r="A20" s="8" t="s">
        <v>237</v>
      </c>
      <c r="C20" s="23">
        <v>1000000</v>
      </c>
      <c r="E20" s="23">
        <v>999456250000</v>
      </c>
      <c r="G20" s="23">
        <v>999456250000</v>
      </c>
      <c r="I20" s="23">
        <v>0</v>
      </c>
      <c r="K20" s="23">
        <v>1000000</v>
      </c>
      <c r="M20" s="23">
        <v>999456250000</v>
      </c>
      <c r="O20" s="23">
        <v>899510625000</v>
      </c>
      <c r="Q20" s="64">
        <v>99945625000</v>
      </c>
      <c r="R20" s="64"/>
    </row>
    <row r="21" spans="1:18" ht="21.75" customHeight="1" x14ac:dyDescent="0.2">
      <c r="A21" s="8" t="s">
        <v>52</v>
      </c>
      <c r="C21" s="23">
        <v>1770100</v>
      </c>
      <c r="E21" s="23">
        <v>8924387664658</v>
      </c>
      <c r="G21" s="23">
        <v>8784366367650</v>
      </c>
      <c r="I21" s="23">
        <v>140021297008</v>
      </c>
      <c r="K21" s="23">
        <v>1770100</v>
      </c>
      <c r="M21" s="23">
        <v>8924387664658</v>
      </c>
      <c r="O21" s="23">
        <v>8310646353807</v>
      </c>
      <c r="Q21" s="64">
        <v>613741310851</v>
      </c>
      <c r="R21" s="64"/>
    </row>
    <row r="22" spans="1:18" ht="21.75" customHeight="1" x14ac:dyDescent="0.2">
      <c r="A22" s="8" t="s">
        <v>238</v>
      </c>
      <c r="C22" s="23">
        <v>7999600</v>
      </c>
      <c r="E22" s="23">
        <v>7297049001756</v>
      </c>
      <c r="G22" s="23">
        <v>7297049001756</v>
      </c>
      <c r="I22" s="23">
        <v>0</v>
      </c>
      <c r="K22" s="23">
        <v>7999600</v>
      </c>
      <c r="M22" s="23">
        <v>7297049001756</v>
      </c>
      <c r="O22" s="23">
        <v>6563564746800</v>
      </c>
      <c r="Q22" s="64">
        <v>733484254956</v>
      </c>
      <c r="R22" s="64"/>
    </row>
    <row r="23" spans="1:18" ht="21.75" customHeight="1" x14ac:dyDescent="0.2">
      <c r="A23" s="8" t="s">
        <v>55</v>
      </c>
      <c r="C23" s="23">
        <v>11200000</v>
      </c>
      <c r="E23" s="23">
        <v>10354366750000</v>
      </c>
      <c r="G23" s="23">
        <v>10354366750000</v>
      </c>
      <c r="I23" s="23">
        <v>0</v>
      </c>
      <c r="K23" s="23">
        <v>11200000</v>
      </c>
      <c r="M23" s="23">
        <v>10354366750000</v>
      </c>
      <c r="O23" s="23">
        <v>9860750517273</v>
      </c>
      <c r="Q23" s="64">
        <v>493616232727</v>
      </c>
      <c r="R23" s="64"/>
    </row>
    <row r="24" spans="1:18" ht="21.75" customHeight="1" x14ac:dyDescent="0.2">
      <c r="A24" s="8" t="s">
        <v>108</v>
      </c>
      <c r="C24" s="23">
        <v>1000000</v>
      </c>
      <c r="E24" s="23">
        <v>999456250000</v>
      </c>
      <c r="G24" s="23">
        <v>999456250000</v>
      </c>
      <c r="I24" s="23">
        <v>0</v>
      </c>
      <c r="K24" s="23">
        <v>1000000</v>
      </c>
      <c r="M24" s="23">
        <v>999456250000</v>
      </c>
      <c r="O24" s="23">
        <v>999456250000</v>
      </c>
      <c r="Q24" s="64">
        <v>0</v>
      </c>
      <c r="R24" s="64"/>
    </row>
    <row r="25" spans="1:18" ht="21.75" customHeight="1" x14ac:dyDescent="0.2">
      <c r="A25" s="8" t="s">
        <v>82</v>
      </c>
      <c r="C25" s="23">
        <v>1165670</v>
      </c>
      <c r="E25" s="23">
        <v>1023647377717</v>
      </c>
      <c r="G25" s="23">
        <v>1023647377717</v>
      </c>
      <c r="I25" s="23">
        <v>0</v>
      </c>
      <c r="K25" s="23">
        <v>1165670</v>
      </c>
      <c r="M25" s="23">
        <v>1023647377717</v>
      </c>
      <c r="O25" s="23">
        <v>928500113434</v>
      </c>
      <c r="Q25" s="64">
        <v>95147264283</v>
      </c>
      <c r="R25" s="64"/>
    </row>
    <row r="26" spans="1:18" ht="21.75" customHeight="1" x14ac:dyDescent="0.2">
      <c r="A26" s="8" t="s">
        <v>88</v>
      </c>
      <c r="C26" s="23">
        <v>5505772</v>
      </c>
      <c r="E26" s="23">
        <v>4516075070892</v>
      </c>
      <c r="G26" s="23">
        <v>4418180646065</v>
      </c>
      <c r="I26" s="23">
        <v>97894424827</v>
      </c>
      <c r="K26" s="23">
        <v>5505772</v>
      </c>
      <c r="M26" s="23">
        <v>4516075070892</v>
      </c>
      <c r="O26" s="23">
        <v>4464658616637</v>
      </c>
      <c r="Q26" s="64">
        <v>51416454255</v>
      </c>
      <c r="R26" s="64"/>
    </row>
    <row r="27" spans="1:18" ht="21.75" customHeight="1" x14ac:dyDescent="0.2">
      <c r="A27" s="8" t="s">
        <v>91</v>
      </c>
      <c r="C27" s="23">
        <v>5000</v>
      </c>
      <c r="E27" s="23">
        <v>4169231746</v>
      </c>
      <c r="G27" s="23">
        <v>4161735825</v>
      </c>
      <c r="I27" s="23">
        <v>7495921</v>
      </c>
      <c r="K27" s="23">
        <v>5000</v>
      </c>
      <c r="M27" s="23">
        <v>4169231746</v>
      </c>
      <c r="O27" s="23">
        <v>4158760095</v>
      </c>
      <c r="Q27" s="64">
        <v>10471651</v>
      </c>
      <c r="R27" s="64"/>
    </row>
    <row r="28" spans="1:18" ht="21.75" customHeight="1" x14ac:dyDescent="0.2">
      <c r="A28" s="8" t="s">
        <v>111</v>
      </c>
      <c r="C28" s="23">
        <v>37985000</v>
      </c>
      <c r="E28" s="23">
        <v>36379675904212</v>
      </c>
      <c r="G28" s="23">
        <v>36753966388037</v>
      </c>
      <c r="I28" s="23">
        <v>-374290483824</v>
      </c>
      <c r="K28" s="23">
        <v>37985000</v>
      </c>
      <c r="M28" s="23">
        <v>36379675904212</v>
      </c>
      <c r="O28" s="23">
        <v>37964345656250</v>
      </c>
      <c r="Q28" s="64">
        <v>-1584669752037</v>
      </c>
      <c r="R28" s="64"/>
    </row>
    <row r="29" spans="1:18" ht="21.75" customHeight="1" x14ac:dyDescent="0.2">
      <c r="A29" s="8" t="s">
        <v>94</v>
      </c>
      <c r="C29" s="23">
        <v>19844821</v>
      </c>
      <c r="E29" s="23">
        <v>16563398769153</v>
      </c>
      <c r="G29" s="23">
        <v>16521747305358</v>
      </c>
      <c r="I29" s="23">
        <v>41651463795</v>
      </c>
      <c r="K29" s="23">
        <v>19844821</v>
      </c>
      <c r="M29" s="23">
        <v>16563398769153</v>
      </c>
      <c r="O29" s="23">
        <v>16573630369669</v>
      </c>
      <c r="Q29" s="64">
        <v>-10231600515</v>
      </c>
      <c r="R29" s="64"/>
    </row>
    <row r="30" spans="1:18" ht="21.75" customHeight="1" x14ac:dyDescent="0.2">
      <c r="A30" s="8" t="s">
        <v>97</v>
      </c>
      <c r="C30" s="23">
        <v>29074178</v>
      </c>
      <c r="E30" s="23">
        <v>24918713679980</v>
      </c>
      <c r="G30" s="23">
        <v>24525263364861</v>
      </c>
      <c r="I30" s="23">
        <v>393450315119</v>
      </c>
      <c r="K30" s="23">
        <v>29074178</v>
      </c>
      <c r="M30" s="23">
        <v>24918713679980</v>
      </c>
      <c r="O30" s="23">
        <v>24927917956311</v>
      </c>
      <c r="Q30" s="64">
        <v>-9204276342</v>
      </c>
      <c r="R30" s="64"/>
    </row>
    <row r="31" spans="1:18" ht="21.75" customHeight="1" x14ac:dyDescent="0.2">
      <c r="A31" s="8" t="s">
        <v>103</v>
      </c>
      <c r="C31" s="23">
        <v>7041948</v>
      </c>
      <c r="E31" s="23">
        <v>5567855894047</v>
      </c>
      <c r="G31" s="23">
        <v>5515070001991</v>
      </c>
      <c r="I31" s="23">
        <v>52785892056</v>
      </c>
      <c r="K31" s="23">
        <v>7041948</v>
      </c>
      <c r="M31" s="23">
        <v>5567855894047</v>
      </c>
      <c r="O31" s="23">
        <v>6274343690372</v>
      </c>
      <c r="Q31" s="64">
        <v>-706487796324</v>
      </c>
      <c r="R31" s="64"/>
    </row>
    <row r="32" spans="1:18" ht="21.75" customHeight="1" x14ac:dyDescent="0.2">
      <c r="A32" s="8" t="s">
        <v>85</v>
      </c>
      <c r="C32" s="23">
        <v>5600000</v>
      </c>
      <c r="E32" s="23">
        <v>5010562024650</v>
      </c>
      <c r="G32" s="23">
        <v>5010562024650</v>
      </c>
      <c r="I32" s="23">
        <v>0</v>
      </c>
      <c r="K32" s="23">
        <v>5600000</v>
      </c>
      <c r="M32" s="23">
        <v>5010562024650</v>
      </c>
      <c r="O32" s="23">
        <v>5013648000000</v>
      </c>
      <c r="Q32" s="64">
        <v>-3085975349</v>
      </c>
      <c r="R32" s="64"/>
    </row>
    <row r="33" spans="1:22" ht="21.75" customHeight="1" x14ac:dyDescent="0.2">
      <c r="A33" s="8" t="s">
        <v>100</v>
      </c>
      <c r="C33" s="23">
        <v>8850000</v>
      </c>
      <c r="E33" s="23">
        <v>7188041875828</v>
      </c>
      <c r="G33" s="23">
        <v>7160179534218</v>
      </c>
      <c r="I33" s="23">
        <v>27862341610</v>
      </c>
      <c r="K33" s="23">
        <v>8850000</v>
      </c>
      <c r="M33" s="23">
        <v>7188041875828</v>
      </c>
      <c r="O33" s="23">
        <v>7421442000000</v>
      </c>
      <c r="Q33" s="64">
        <v>-233400124171</v>
      </c>
      <c r="R33" s="64"/>
    </row>
    <row r="34" spans="1:22" ht="21.75" customHeight="1" x14ac:dyDescent="0.2">
      <c r="A34" s="8" t="s">
        <v>45</v>
      </c>
      <c r="C34" s="23">
        <v>1226160</v>
      </c>
      <c r="E34" s="23">
        <v>6501808846593</v>
      </c>
      <c r="G34" s="23">
        <v>6375431941604</v>
      </c>
      <c r="I34" s="23">
        <v>126376904986</v>
      </c>
      <c r="K34" s="23">
        <v>1226160</v>
      </c>
      <c r="M34" s="23">
        <v>6501808846593</v>
      </c>
      <c r="O34" s="23">
        <v>5999993251200</v>
      </c>
      <c r="Q34" s="64">
        <v>501815595393</v>
      </c>
      <c r="R34" s="64"/>
    </row>
    <row r="35" spans="1:22" ht="21.75" customHeight="1" x14ac:dyDescent="0.2">
      <c r="A35" s="8" t="s">
        <v>114</v>
      </c>
      <c r="C35" s="23">
        <v>7000000</v>
      </c>
      <c r="E35" s="23">
        <v>6996193750000</v>
      </c>
      <c r="G35" s="23">
        <v>6996193750000</v>
      </c>
      <c r="I35" s="23">
        <v>0</v>
      </c>
      <c r="K35" s="23">
        <v>7000000</v>
      </c>
      <c r="M35" s="23">
        <v>6996193750000</v>
      </c>
      <c r="O35" s="23">
        <v>7000000000000</v>
      </c>
      <c r="Q35" s="64">
        <v>-3806249999</v>
      </c>
      <c r="R35" s="64"/>
    </row>
    <row r="36" spans="1:22" ht="21.75" customHeight="1" x14ac:dyDescent="0.2">
      <c r="A36" s="8" t="s">
        <v>221</v>
      </c>
      <c r="C36" s="23">
        <v>16000000</v>
      </c>
      <c r="E36" s="23">
        <v>15991300000000</v>
      </c>
      <c r="G36" s="23">
        <v>16004687500000</v>
      </c>
      <c r="I36" s="23">
        <v>-13387499999</v>
      </c>
      <c r="K36" s="23">
        <v>16000000</v>
      </c>
      <c r="M36" s="23">
        <v>15991300000000</v>
      </c>
      <c r="O36" s="23">
        <v>16004687500000</v>
      </c>
      <c r="Q36" s="64">
        <v>-13387499999</v>
      </c>
      <c r="R36" s="64"/>
    </row>
    <row r="37" spans="1:22" ht="21.75" customHeight="1" x14ac:dyDescent="0.2">
      <c r="A37" s="8" t="s">
        <v>123</v>
      </c>
      <c r="C37" s="23">
        <v>29379415</v>
      </c>
      <c r="E37" s="23">
        <v>24078020753336</v>
      </c>
      <c r="G37" s="23">
        <v>24092978799787</v>
      </c>
      <c r="I37" s="23">
        <v>-14958046450</v>
      </c>
      <c r="K37" s="23">
        <v>29379415</v>
      </c>
      <c r="M37" s="23">
        <v>24078020753336</v>
      </c>
      <c r="O37" s="23">
        <v>24092978799787</v>
      </c>
      <c r="Q37" s="64">
        <v>-14958046450</v>
      </c>
      <c r="R37" s="64"/>
    </row>
    <row r="38" spans="1:22" ht="21.75" customHeight="1" x14ac:dyDescent="0.2">
      <c r="A38" s="6" t="s">
        <v>126</v>
      </c>
      <c r="C38" s="23">
        <v>13957890</v>
      </c>
      <c r="E38" s="17">
        <v>11020737313876</v>
      </c>
      <c r="G38" s="17">
        <v>10804267015103</v>
      </c>
      <c r="I38" s="17">
        <v>216470298773</v>
      </c>
      <c r="K38" s="23">
        <v>13957890</v>
      </c>
      <c r="M38" s="17">
        <v>11020737313876</v>
      </c>
      <c r="O38" s="17">
        <v>10804267015103</v>
      </c>
      <c r="Q38" s="70">
        <v>216470298773</v>
      </c>
      <c r="R38" s="70"/>
      <c r="U38" s="47"/>
      <c r="V38" s="47"/>
    </row>
    <row r="39" spans="1:22" ht="21.75" customHeight="1" x14ac:dyDescent="0.2">
      <c r="A39" s="7" t="s">
        <v>35</v>
      </c>
      <c r="C39" s="23"/>
      <c r="E39" s="19">
        <v>229672232686510</v>
      </c>
      <c r="G39" s="19">
        <v>228418878056316</v>
      </c>
      <c r="I39" s="19">
        <f>SUM(I8:I38)</f>
        <v>1253354630194</v>
      </c>
      <c r="K39" s="23"/>
      <c r="M39" s="19">
        <v>229672232686510</v>
      </c>
      <c r="O39" s="19">
        <v>227890832043147</v>
      </c>
      <c r="Q39" s="73">
        <f>SUM(Q8:R38)</f>
        <v>1781400643363</v>
      </c>
      <c r="R39" s="73"/>
    </row>
    <row r="43" spans="1:22" ht="18.75" x14ac:dyDescent="0.2">
      <c r="I43" s="23"/>
    </row>
    <row r="44" spans="1:22" ht="18.75" x14ac:dyDescent="0.2">
      <c r="I44" s="23"/>
    </row>
    <row r="45" spans="1:22" ht="18.75" x14ac:dyDescent="0.2">
      <c r="I45" s="23"/>
    </row>
    <row r="46" spans="1:22" ht="18.75" x14ac:dyDescent="0.2">
      <c r="I46" s="23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W13" sqref="W13:W19"/>
    </sheetView>
  </sheetViews>
  <sheetFormatPr defaultRowHeight="12.75" x14ac:dyDescent="0.2"/>
  <cols>
    <col min="1" max="1" width="5.140625" customWidth="1"/>
    <col min="2" max="2" width="21.7109375" customWidth="1"/>
    <col min="3" max="3" width="3.85546875" customWidth="1"/>
    <col min="4" max="4" width="2.5703125" style="13" customWidth="1"/>
    <col min="5" max="5" width="10.42578125" style="13" customWidth="1"/>
    <col min="6" max="6" width="1.28515625" style="13" customWidth="1"/>
    <col min="7" max="7" width="17.85546875" style="13" bestFit="1" customWidth="1"/>
    <col min="8" max="8" width="1.28515625" style="13" customWidth="1"/>
    <col min="9" max="9" width="17.7109375" style="13" bestFit="1" customWidth="1"/>
    <col min="10" max="10" width="1.28515625" style="13" customWidth="1"/>
    <col min="11" max="11" width="5.42578125" style="13" bestFit="1" customWidth="1"/>
    <col min="12" max="12" width="1.28515625" style="13" customWidth="1"/>
    <col min="13" max="13" width="12.85546875" style="13" bestFit="1" customWidth="1"/>
    <col min="14" max="14" width="1.28515625" style="13" customWidth="1"/>
    <col min="15" max="15" width="5.42578125" style="13" bestFit="1" customWidth="1"/>
    <col min="16" max="16" width="1.28515625" style="13" customWidth="1"/>
    <col min="17" max="17" width="10.28515625" style="13" bestFit="1" customWidth="1"/>
    <col min="18" max="18" width="1.28515625" style="13" customWidth="1"/>
    <col min="19" max="19" width="10.85546875" style="13" bestFit="1" customWidth="1"/>
    <col min="20" max="20" width="1.28515625" style="13" customWidth="1"/>
    <col min="21" max="21" width="22.28515625" style="13" bestFit="1" customWidth="1"/>
    <col min="22" max="22" width="1.28515625" style="13" customWidth="1"/>
    <col min="23" max="23" width="17.85546875" style="13" bestFit="1" customWidth="1"/>
    <col min="24" max="24" width="1.28515625" style="13" customWidth="1"/>
    <col min="25" max="25" width="17.7109375" style="13" bestFit="1" customWidth="1"/>
    <col min="26" max="26" width="1.28515625" style="13" customWidth="1"/>
    <col min="27" max="27" width="18.28515625" style="13" bestFit="1" customWidth="1"/>
    <col min="28" max="28" width="0.28515625" customWidth="1"/>
  </cols>
  <sheetData>
    <row r="1" spans="1:2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4.45" customHeight="1" x14ac:dyDescent="0.2"/>
    <row r="5" spans="1:27" ht="14.45" customHeight="1" x14ac:dyDescent="0.2">
      <c r="A5" s="1" t="s">
        <v>26</v>
      </c>
      <c r="B5" s="56" t="s">
        <v>27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8" t="s">
        <v>3</v>
      </c>
      <c r="F6" s="58"/>
      <c r="G6" s="58"/>
      <c r="H6" s="58"/>
      <c r="I6" s="58"/>
      <c r="K6" s="58" t="s">
        <v>4</v>
      </c>
      <c r="L6" s="58"/>
      <c r="M6" s="58"/>
      <c r="N6" s="58"/>
      <c r="O6" s="58"/>
      <c r="P6" s="58"/>
      <c r="Q6" s="58"/>
      <c r="S6" s="58" t="s">
        <v>5</v>
      </c>
      <c r="T6" s="58"/>
      <c r="U6" s="58"/>
      <c r="V6" s="58"/>
      <c r="W6" s="58"/>
      <c r="X6" s="58"/>
      <c r="Y6" s="58"/>
      <c r="Z6" s="58"/>
      <c r="AA6" s="58"/>
    </row>
    <row r="7" spans="1:27" ht="14.45" customHeight="1" x14ac:dyDescent="0.2">
      <c r="E7" s="14"/>
      <c r="F7" s="14"/>
      <c r="G7" s="14"/>
      <c r="H7" s="14"/>
      <c r="I7" s="14"/>
      <c r="K7" s="60" t="s">
        <v>28</v>
      </c>
      <c r="L7" s="60"/>
      <c r="M7" s="60"/>
      <c r="N7" s="14"/>
      <c r="O7" s="60" t="s">
        <v>29</v>
      </c>
      <c r="P7" s="60"/>
      <c r="Q7" s="60"/>
      <c r="S7" s="14"/>
      <c r="T7" s="14"/>
      <c r="U7" s="14"/>
      <c r="V7" s="14"/>
      <c r="W7" s="14"/>
      <c r="X7" s="14"/>
      <c r="Y7" s="14"/>
      <c r="Z7" s="14"/>
      <c r="AA7" s="14"/>
    </row>
    <row r="8" spans="1:27" ht="14.45" customHeight="1" x14ac:dyDescent="0.2">
      <c r="A8" s="58" t="s">
        <v>30</v>
      </c>
      <c r="B8" s="58"/>
      <c r="D8" s="53" t="s">
        <v>31</v>
      </c>
      <c r="E8" s="53"/>
      <c r="G8" s="2" t="s">
        <v>9</v>
      </c>
      <c r="I8" s="2" t="s">
        <v>10</v>
      </c>
      <c r="K8" s="4" t="s">
        <v>8</v>
      </c>
      <c r="L8" s="14"/>
      <c r="M8" s="4" t="s">
        <v>9</v>
      </c>
      <c r="O8" s="4" t="s">
        <v>8</v>
      </c>
      <c r="P8" s="14"/>
      <c r="Q8" s="4" t="s">
        <v>11</v>
      </c>
      <c r="S8" s="2" t="s">
        <v>8</v>
      </c>
      <c r="U8" s="2" t="s">
        <v>32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61" t="s">
        <v>33</v>
      </c>
      <c r="B9" s="61"/>
      <c r="D9" s="62">
        <v>16500000</v>
      </c>
      <c r="E9" s="62"/>
      <c r="G9" s="15">
        <v>385316688442</v>
      </c>
      <c r="I9" s="15">
        <v>575677888500</v>
      </c>
      <c r="K9" s="15">
        <v>0</v>
      </c>
      <c r="M9" s="15">
        <v>0</v>
      </c>
      <c r="O9" s="15">
        <v>0</v>
      </c>
      <c r="Q9" s="15">
        <v>0</v>
      </c>
      <c r="S9" s="15">
        <v>16500000</v>
      </c>
      <c r="U9" s="15">
        <v>36200</v>
      </c>
      <c r="W9" s="15">
        <v>385316688442</v>
      </c>
      <c r="Y9" s="15">
        <v>595926210000</v>
      </c>
      <c r="AA9" s="16">
        <f>Y9/395060765987098*100</f>
        <v>0.15084418937704938</v>
      </c>
    </row>
    <row r="10" spans="1:27" ht="21.75" customHeight="1" x14ac:dyDescent="0.2">
      <c r="A10" s="63" t="s">
        <v>34</v>
      </c>
      <c r="B10" s="63"/>
      <c r="D10" s="64">
        <v>15696105</v>
      </c>
      <c r="E10" s="64"/>
      <c r="G10" s="17">
        <v>2452037102181</v>
      </c>
      <c r="I10" s="17">
        <v>2134914906936</v>
      </c>
      <c r="K10" s="23">
        <v>0</v>
      </c>
      <c r="M10" s="17">
        <v>0</v>
      </c>
      <c r="O10" s="23">
        <v>0</v>
      </c>
      <c r="Q10" s="17">
        <v>0</v>
      </c>
      <c r="S10" s="23">
        <v>15696105</v>
      </c>
      <c r="U10" s="23">
        <v>159900</v>
      </c>
      <c r="W10" s="17">
        <v>2452037102181</v>
      </c>
      <c r="Y10" s="17">
        <v>2506795420872</v>
      </c>
      <c r="AA10" s="18">
        <f>Y10/395060765987098*100</f>
        <v>0.63453413669376313</v>
      </c>
    </row>
    <row r="11" spans="1:27" ht="21.75" customHeight="1" thickBot="1" x14ac:dyDescent="0.25">
      <c r="A11" s="65" t="s">
        <v>35</v>
      </c>
      <c r="B11" s="65"/>
      <c r="D11" s="64"/>
      <c r="E11" s="64"/>
      <c r="G11" s="19">
        <v>2837353790623</v>
      </c>
      <c r="I11" s="19">
        <f>SUM(I9:I10)</f>
        <v>2710592795436</v>
      </c>
      <c r="K11" s="23"/>
      <c r="M11" s="19">
        <v>0</v>
      </c>
      <c r="O11" s="23"/>
      <c r="Q11" s="19">
        <v>0</v>
      </c>
      <c r="S11" s="23"/>
      <c r="U11" s="23"/>
      <c r="W11" s="19">
        <v>2837353790623</v>
      </c>
      <c r="Y11" s="19">
        <f>SUM(Y9:Y10)</f>
        <v>3102721630872</v>
      </c>
      <c r="AA11" s="20">
        <f>SUM(AA9:AA10)</f>
        <v>0.78537832607081248</v>
      </c>
    </row>
    <row r="12" spans="1:27" ht="13.5" thickTop="1" x14ac:dyDescent="0.2"/>
    <row r="15" spans="1:27" x14ac:dyDescent="0.2">
      <c r="G15" s="22"/>
      <c r="W15" s="22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47"/>
  <sheetViews>
    <sheetView rightToLeft="1" workbookViewId="0">
      <selection activeCell="AD32" sqref="AD32"/>
    </sheetView>
  </sheetViews>
  <sheetFormatPr defaultRowHeight="18.75" x14ac:dyDescent="0.2"/>
  <cols>
    <col min="1" max="1" width="5.140625" customWidth="1"/>
    <col min="2" max="2" width="32.140625" customWidth="1"/>
    <col min="3" max="3" width="1.28515625" customWidth="1"/>
    <col min="4" max="4" width="16.85546875" style="11" customWidth="1"/>
    <col min="5" max="5" width="1.28515625" style="11" customWidth="1"/>
    <col min="6" max="6" width="24.7109375" style="11" customWidth="1"/>
    <col min="7" max="7" width="1.28515625" style="11" customWidth="1"/>
    <col min="8" max="8" width="13" style="11" customWidth="1"/>
    <col min="9" max="9" width="1.28515625" style="11" customWidth="1"/>
    <col min="10" max="10" width="13" style="11" customWidth="1"/>
    <col min="11" max="11" width="1.28515625" style="11" customWidth="1"/>
    <col min="12" max="12" width="11.7109375" style="11" customWidth="1"/>
    <col min="13" max="13" width="1.28515625" style="11" customWidth="1"/>
    <col min="14" max="14" width="13" style="11" customWidth="1"/>
    <col min="15" max="15" width="1.28515625" style="11" customWidth="1"/>
    <col min="16" max="16" width="13" style="11" customWidth="1"/>
    <col min="17" max="17" width="1.28515625" style="11" customWidth="1"/>
    <col min="18" max="18" width="19.85546875" style="11" customWidth="1"/>
    <col min="19" max="19" width="1.28515625" style="11" customWidth="1"/>
    <col min="20" max="20" width="20" style="11" customWidth="1"/>
    <col min="21" max="21" width="1.28515625" style="11" customWidth="1"/>
    <col min="22" max="22" width="11" style="11" customWidth="1"/>
    <col min="23" max="23" width="1.28515625" style="11" customWidth="1"/>
    <col min="24" max="24" width="19" style="11" customWidth="1"/>
    <col min="25" max="25" width="1.28515625" style="11" customWidth="1"/>
    <col min="26" max="26" width="9.7109375" style="11" customWidth="1"/>
    <col min="27" max="27" width="1.28515625" style="11" customWidth="1"/>
    <col min="28" max="28" width="17.7109375" style="13" customWidth="1"/>
    <col min="29" max="29" width="1.28515625" style="13" customWidth="1"/>
    <col min="30" max="30" width="16.28515625" style="13" customWidth="1"/>
    <col min="31" max="31" width="1.28515625" style="13" customWidth="1"/>
    <col min="32" max="32" width="15.5703125" style="13" customWidth="1"/>
    <col min="33" max="33" width="1.28515625" style="34" customWidth="1"/>
    <col min="34" max="34" width="20" style="34" bestFit="1" customWidth="1"/>
    <col min="35" max="35" width="1.28515625" style="34" customWidth="1"/>
    <col min="36" max="36" width="20" style="34" bestFit="1" customWidth="1"/>
    <col min="37" max="37" width="1.28515625" style="34" customWidth="1"/>
    <col min="38" max="38" width="18.28515625" style="13" bestFit="1" customWidth="1"/>
    <col min="39" max="39" width="0.28515625" style="13" customWidth="1"/>
    <col min="40" max="40" width="9.140625" style="34"/>
    <col min="43" max="43" width="28" style="8" bestFit="1" customWidth="1"/>
    <col min="44" max="44" width="24.28515625" style="23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ht="14.45" customHeight="1" x14ac:dyDescent="0.2">
      <c r="A5" s="1" t="s">
        <v>36</v>
      </c>
      <c r="B5" s="56" t="s">
        <v>37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55000000000000004">
      <c r="A6" s="58" t="s">
        <v>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66" t="s">
        <v>3</v>
      </c>
      <c r="Q6" s="66"/>
      <c r="R6" s="66"/>
      <c r="S6" s="66"/>
      <c r="T6" s="66"/>
      <c r="V6" s="66" t="s">
        <v>4</v>
      </c>
      <c r="W6" s="66"/>
      <c r="X6" s="66"/>
      <c r="Y6" s="66"/>
      <c r="Z6" s="66"/>
      <c r="AA6" s="66"/>
      <c r="AB6" s="66"/>
      <c r="AD6" s="58" t="s">
        <v>5</v>
      </c>
      <c r="AE6" s="58"/>
      <c r="AF6" s="58"/>
      <c r="AG6" s="58"/>
      <c r="AH6" s="58"/>
      <c r="AI6" s="58"/>
      <c r="AJ6" s="58"/>
      <c r="AK6" s="58"/>
      <c r="AL6" s="58"/>
    </row>
    <row r="7" spans="1:38" ht="18" customHeight="1" x14ac:dyDescent="0.55000000000000004">
      <c r="A7" s="3"/>
      <c r="B7" s="3"/>
      <c r="C7" s="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67" t="s">
        <v>6</v>
      </c>
      <c r="W7" s="67"/>
      <c r="X7" s="67"/>
      <c r="Y7" s="12"/>
      <c r="Z7" s="67" t="s">
        <v>7</v>
      </c>
      <c r="AA7" s="67"/>
      <c r="AB7" s="67"/>
      <c r="AD7" s="14"/>
      <c r="AE7" s="14"/>
      <c r="AF7" s="14"/>
      <c r="AG7" s="35"/>
      <c r="AH7" s="35"/>
      <c r="AI7" s="35"/>
      <c r="AJ7" s="35"/>
      <c r="AK7" s="35"/>
      <c r="AL7" s="14"/>
    </row>
    <row r="8" spans="1:38" ht="26.25" customHeight="1" x14ac:dyDescent="0.55000000000000004">
      <c r="A8" s="58" t="s">
        <v>39</v>
      </c>
      <c r="B8" s="58"/>
      <c r="D8" s="24" t="s">
        <v>40</v>
      </c>
      <c r="F8" s="24" t="s">
        <v>41</v>
      </c>
      <c r="H8" s="24" t="s">
        <v>42</v>
      </c>
      <c r="J8" s="24" t="s">
        <v>43</v>
      </c>
      <c r="L8" s="24" t="s">
        <v>44</v>
      </c>
      <c r="N8" s="24" t="s">
        <v>19</v>
      </c>
      <c r="P8" s="24" t="s">
        <v>8</v>
      </c>
      <c r="R8" s="24" t="s">
        <v>9</v>
      </c>
      <c r="T8" s="24" t="s">
        <v>10</v>
      </c>
      <c r="V8" s="25" t="s">
        <v>8</v>
      </c>
      <c r="W8" s="12"/>
      <c r="X8" s="25" t="s">
        <v>9</v>
      </c>
      <c r="Z8" s="25" t="s">
        <v>8</v>
      </c>
      <c r="AA8" s="12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45">
      <c r="A9" s="61" t="s">
        <v>45</v>
      </c>
      <c r="B9" s="61"/>
      <c r="D9" s="26" t="s">
        <v>46</v>
      </c>
      <c r="F9" s="26" t="s">
        <v>46</v>
      </c>
      <c r="H9" s="26" t="s">
        <v>47</v>
      </c>
      <c r="J9" s="26" t="s">
        <v>48</v>
      </c>
      <c r="L9" s="27">
        <v>0</v>
      </c>
      <c r="N9" s="27">
        <v>0</v>
      </c>
      <c r="P9" s="28">
        <v>1226160</v>
      </c>
      <c r="R9" s="28">
        <v>5999993251200</v>
      </c>
      <c r="T9" s="28">
        <v>6375431941604</v>
      </c>
      <c r="V9" s="28">
        <v>0</v>
      </c>
      <c r="X9" s="28">
        <v>0</v>
      </c>
      <c r="Z9" s="28">
        <v>0</v>
      </c>
      <c r="AB9" s="15">
        <v>0</v>
      </c>
      <c r="AD9" s="15">
        <v>1226160</v>
      </c>
      <c r="AF9" s="15">
        <v>5306425</v>
      </c>
      <c r="AH9" s="36">
        <v>5999993251200</v>
      </c>
      <c r="AJ9" s="36">
        <v>6501808846593</v>
      </c>
      <c r="AL9" s="16">
        <f>AJ9/395060765987098*100</f>
        <v>1.645774373556836</v>
      </c>
    </row>
    <row r="10" spans="1:38" ht="21.75" customHeight="1" x14ac:dyDescent="0.45">
      <c r="A10" s="68" t="s">
        <v>49</v>
      </c>
      <c r="B10" s="68"/>
      <c r="D10" s="29" t="s">
        <v>46</v>
      </c>
      <c r="F10" s="29" t="s">
        <v>46</v>
      </c>
      <c r="H10" s="29" t="s">
        <v>50</v>
      </c>
      <c r="J10" s="29" t="s">
        <v>51</v>
      </c>
      <c r="L10" s="30">
        <v>55.06</v>
      </c>
      <c r="N10" s="30">
        <v>55.06</v>
      </c>
      <c r="P10" s="31">
        <v>4308000</v>
      </c>
      <c r="R10" s="31">
        <v>5999967000000</v>
      </c>
      <c r="T10" s="31">
        <v>8847206093895</v>
      </c>
      <c r="V10" s="31">
        <v>0</v>
      </c>
      <c r="X10" s="31">
        <v>0</v>
      </c>
      <c r="Z10" s="31">
        <v>0</v>
      </c>
      <c r="AB10" s="23">
        <v>0</v>
      </c>
      <c r="AD10" s="23">
        <v>4308000</v>
      </c>
      <c r="AF10" s="23">
        <v>2091613</v>
      </c>
      <c r="AH10" s="37">
        <v>5999967000000</v>
      </c>
      <c r="AJ10" s="37">
        <v>9004136069117</v>
      </c>
      <c r="AL10" s="38">
        <f t="shared" ref="AL10:AL38" si="0">AJ10/395060765987098*100</f>
        <v>2.2791774947885002</v>
      </c>
    </row>
    <row r="11" spans="1:38" ht="21.75" customHeight="1" x14ac:dyDescent="0.45">
      <c r="A11" s="68" t="s">
        <v>52</v>
      </c>
      <c r="B11" s="68"/>
      <c r="D11" s="29" t="s">
        <v>46</v>
      </c>
      <c r="F11" s="29" t="s">
        <v>46</v>
      </c>
      <c r="H11" s="29" t="s">
        <v>53</v>
      </c>
      <c r="J11" s="29" t="s">
        <v>54</v>
      </c>
      <c r="L11" s="30">
        <v>24.16</v>
      </c>
      <c r="N11" s="30">
        <v>24.16</v>
      </c>
      <c r="P11" s="31">
        <v>1770100</v>
      </c>
      <c r="R11" s="31">
        <v>7724334015827</v>
      </c>
      <c r="T11" s="31">
        <v>8784366367650</v>
      </c>
      <c r="V11" s="31">
        <v>0</v>
      </c>
      <c r="X11" s="31">
        <v>0</v>
      </c>
      <c r="Z11" s="31">
        <v>0</v>
      </c>
      <c r="AB11" s="23">
        <v>0</v>
      </c>
      <c r="AD11" s="23">
        <v>1770100</v>
      </c>
      <c r="AF11" s="23">
        <v>5045400</v>
      </c>
      <c r="AH11" s="37">
        <v>7724334015827</v>
      </c>
      <c r="AJ11" s="37">
        <v>8924387664658</v>
      </c>
      <c r="AL11" s="38">
        <f t="shared" si="0"/>
        <v>2.2589911307339126</v>
      </c>
    </row>
    <row r="12" spans="1:38" ht="21.75" customHeight="1" x14ac:dyDescent="0.45">
      <c r="A12" s="68" t="s">
        <v>55</v>
      </c>
      <c r="B12" s="68"/>
      <c r="D12" s="29" t="s">
        <v>46</v>
      </c>
      <c r="F12" s="29" t="s">
        <v>46</v>
      </c>
      <c r="H12" s="29" t="s">
        <v>56</v>
      </c>
      <c r="J12" s="29" t="s">
        <v>57</v>
      </c>
      <c r="L12" s="30">
        <v>23</v>
      </c>
      <c r="N12" s="30">
        <v>23</v>
      </c>
      <c r="P12" s="31">
        <v>11200000</v>
      </c>
      <c r="R12" s="31">
        <v>11199627514843</v>
      </c>
      <c r="T12" s="31">
        <v>10354366750000</v>
      </c>
      <c r="V12" s="31">
        <v>0</v>
      </c>
      <c r="X12" s="31">
        <v>0</v>
      </c>
      <c r="Z12" s="31">
        <v>0</v>
      </c>
      <c r="AB12" s="23">
        <v>0</v>
      </c>
      <c r="AD12" s="23">
        <v>11200000</v>
      </c>
      <c r="AF12" s="23">
        <v>925000</v>
      </c>
      <c r="AH12" s="37">
        <v>11199627514843</v>
      </c>
      <c r="AJ12" s="37">
        <v>10354366750000</v>
      </c>
      <c r="AL12" s="38">
        <f t="shared" si="0"/>
        <v>2.6209554684906768</v>
      </c>
    </row>
    <row r="13" spans="1:38" ht="21.75" customHeight="1" x14ac:dyDescent="0.45">
      <c r="A13" s="68" t="s">
        <v>58</v>
      </c>
      <c r="B13" s="68"/>
      <c r="D13" s="29" t="s">
        <v>46</v>
      </c>
      <c r="F13" s="29" t="s">
        <v>46</v>
      </c>
      <c r="H13" s="29" t="s">
        <v>59</v>
      </c>
      <c r="J13" s="29" t="s">
        <v>60</v>
      </c>
      <c r="L13" s="30">
        <v>23</v>
      </c>
      <c r="N13" s="30">
        <v>23</v>
      </c>
      <c r="P13" s="31">
        <v>2000000</v>
      </c>
      <c r="R13" s="31">
        <v>1999883067488</v>
      </c>
      <c r="T13" s="31">
        <v>1562150118750</v>
      </c>
      <c r="V13" s="31">
        <v>0</v>
      </c>
      <c r="X13" s="31">
        <v>0</v>
      </c>
      <c r="Z13" s="31">
        <v>0</v>
      </c>
      <c r="AB13" s="23">
        <v>0</v>
      </c>
      <c r="AD13" s="23">
        <v>2000000</v>
      </c>
      <c r="AF13" s="23">
        <v>781500</v>
      </c>
      <c r="AH13" s="37">
        <v>1999883067488</v>
      </c>
      <c r="AJ13" s="37">
        <v>1562150118750</v>
      </c>
      <c r="AL13" s="38">
        <f t="shared" si="0"/>
        <v>0.39542021208985789</v>
      </c>
    </row>
    <row r="14" spans="1:38" ht="21.75" customHeight="1" x14ac:dyDescent="0.45">
      <c r="A14" s="68" t="s">
        <v>61</v>
      </c>
      <c r="B14" s="68"/>
      <c r="D14" s="29" t="s">
        <v>46</v>
      </c>
      <c r="F14" s="29" t="s">
        <v>46</v>
      </c>
      <c r="H14" s="29" t="s">
        <v>62</v>
      </c>
      <c r="J14" s="29" t="s">
        <v>63</v>
      </c>
      <c r="L14" s="30">
        <v>23</v>
      </c>
      <c r="N14" s="30">
        <v>23</v>
      </c>
      <c r="P14" s="31">
        <v>7999600</v>
      </c>
      <c r="R14" s="31">
        <v>7999595017528</v>
      </c>
      <c r="T14" s="31">
        <v>7297049001756</v>
      </c>
      <c r="V14" s="31">
        <v>0</v>
      </c>
      <c r="X14" s="31">
        <v>0</v>
      </c>
      <c r="Z14" s="31">
        <v>0</v>
      </c>
      <c r="AB14" s="23">
        <v>0</v>
      </c>
      <c r="AD14" s="23">
        <v>7999600</v>
      </c>
      <c r="AF14" s="23">
        <v>912673</v>
      </c>
      <c r="AH14" s="37">
        <v>7999595017528</v>
      </c>
      <c r="AJ14" s="37">
        <v>7297049001756</v>
      </c>
      <c r="AL14" s="38">
        <f t="shared" si="0"/>
        <v>1.8470700282078403</v>
      </c>
    </row>
    <row r="15" spans="1:38" ht="21.75" customHeight="1" x14ac:dyDescent="0.45">
      <c r="A15" s="68" t="s">
        <v>64</v>
      </c>
      <c r="B15" s="68"/>
      <c r="D15" s="29" t="s">
        <v>46</v>
      </c>
      <c r="F15" s="29" t="s">
        <v>46</v>
      </c>
      <c r="H15" s="29" t="s">
        <v>65</v>
      </c>
      <c r="J15" s="29" t="s">
        <v>66</v>
      </c>
      <c r="L15" s="30">
        <v>23</v>
      </c>
      <c r="N15" s="30">
        <v>23</v>
      </c>
      <c r="P15" s="31">
        <v>2489549</v>
      </c>
      <c r="R15" s="31">
        <v>2285975075512</v>
      </c>
      <c r="T15" s="31">
        <v>2283566125623</v>
      </c>
      <c r="V15" s="31">
        <v>0</v>
      </c>
      <c r="X15" s="31">
        <v>0</v>
      </c>
      <c r="Z15" s="31">
        <v>0</v>
      </c>
      <c r="AB15" s="23">
        <v>0</v>
      </c>
      <c r="AD15" s="23">
        <v>2489549</v>
      </c>
      <c r="AF15" s="23">
        <v>917760</v>
      </c>
      <c r="AH15" s="37">
        <v>2285975075512</v>
      </c>
      <c r="AJ15" s="37">
        <v>2283566125623</v>
      </c>
      <c r="AL15" s="38">
        <f t="shared" si="0"/>
        <v>0.57802908368217387</v>
      </c>
    </row>
    <row r="16" spans="1:38" ht="21.75" customHeight="1" x14ac:dyDescent="0.45">
      <c r="A16" s="68" t="s">
        <v>67</v>
      </c>
      <c r="B16" s="68"/>
      <c r="D16" s="29" t="s">
        <v>46</v>
      </c>
      <c r="F16" s="29" t="s">
        <v>46</v>
      </c>
      <c r="H16" s="29" t="s">
        <v>68</v>
      </c>
      <c r="J16" s="29" t="s">
        <v>69</v>
      </c>
      <c r="L16" s="30">
        <v>23</v>
      </c>
      <c r="N16" s="30">
        <v>23</v>
      </c>
      <c r="P16" s="31">
        <v>1000000</v>
      </c>
      <c r="R16" s="31">
        <v>1000000000000</v>
      </c>
      <c r="T16" s="31">
        <v>999456250000</v>
      </c>
      <c r="V16" s="31">
        <v>0</v>
      </c>
      <c r="X16" s="31">
        <v>0</v>
      </c>
      <c r="Z16" s="31">
        <v>0</v>
      </c>
      <c r="AB16" s="23">
        <v>0</v>
      </c>
      <c r="AD16" s="23">
        <v>1000000</v>
      </c>
      <c r="AF16" s="23">
        <v>1000000</v>
      </c>
      <c r="AH16" s="37">
        <v>1000000000000</v>
      </c>
      <c r="AJ16" s="37">
        <v>999456250000</v>
      </c>
      <c r="AL16" s="38">
        <f t="shared" si="0"/>
        <v>0.25298797958404212</v>
      </c>
    </row>
    <row r="17" spans="1:38" ht="21.75" customHeight="1" x14ac:dyDescent="0.45">
      <c r="A17" s="68" t="s">
        <v>70</v>
      </c>
      <c r="B17" s="68"/>
      <c r="D17" s="29" t="s">
        <v>46</v>
      </c>
      <c r="F17" s="29" t="s">
        <v>46</v>
      </c>
      <c r="H17" s="29" t="s">
        <v>71</v>
      </c>
      <c r="J17" s="29" t="s">
        <v>72</v>
      </c>
      <c r="L17" s="30">
        <v>18</v>
      </c>
      <c r="N17" s="30">
        <v>18</v>
      </c>
      <c r="P17" s="31">
        <v>10000</v>
      </c>
      <c r="R17" s="31">
        <v>7633383300</v>
      </c>
      <c r="T17" s="31">
        <v>7856625635</v>
      </c>
      <c r="V17" s="31">
        <v>0</v>
      </c>
      <c r="X17" s="31">
        <v>0</v>
      </c>
      <c r="Z17" s="31">
        <v>0</v>
      </c>
      <c r="AB17" s="23">
        <v>0</v>
      </c>
      <c r="AD17" s="23">
        <v>10000</v>
      </c>
      <c r="AF17" s="23">
        <v>786090</v>
      </c>
      <c r="AH17" s="37">
        <v>7633383300</v>
      </c>
      <c r="AJ17" s="37">
        <v>7856625635</v>
      </c>
      <c r="AL17" s="38">
        <f t="shared" si="0"/>
        <v>1.9887132085539935E-3</v>
      </c>
    </row>
    <row r="18" spans="1:38" ht="21.75" customHeight="1" x14ac:dyDescent="0.45">
      <c r="A18" s="68" t="s">
        <v>73</v>
      </c>
      <c r="B18" s="68"/>
      <c r="D18" s="29" t="s">
        <v>46</v>
      </c>
      <c r="F18" s="29" t="s">
        <v>46</v>
      </c>
      <c r="H18" s="29" t="s">
        <v>74</v>
      </c>
      <c r="J18" s="29" t="s">
        <v>75</v>
      </c>
      <c r="L18" s="30">
        <v>20.5</v>
      </c>
      <c r="N18" s="30">
        <v>20.5</v>
      </c>
      <c r="P18" s="31">
        <v>520854</v>
      </c>
      <c r="R18" s="31">
        <v>481915643638</v>
      </c>
      <c r="T18" s="31">
        <v>510159369924</v>
      </c>
      <c r="V18" s="31">
        <v>0</v>
      </c>
      <c r="X18" s="31">
        <v>0</v>
      </c>
      <c r="Z18" s="31">
        <v>0</v>
      </c>
      <c r="AB18" s="23">
        <v>0</v>
      </c>
      <c r="AD18" s="23">
        <v>520854</v>
      </c>
      <c r="AF18" s="23">
        <v>1000000</v>
      </c>
      <c r="AH18" s="37">
        <v>481915643638</v>
      </c>
      <c r="AJ18" s="37">
        <v>520570785637</v>
      </c>
      <c r="AL18" s="38">
        <f t="shared" si="0"/>
        <v>0.13176980111814013</v>
      </c>
    </row>
    <row r="19" spans="1:38" ht="21.75" customHeight="1" x14ac:dyDescent="0.45">
      <c r="A19" s="68" t="s">
        <v>76</v>
      </c>
      <c r="B19" s="68"/>
      <c r="D19" s="29" t="s">
        <v>46</v>
      </c>
      <c r="F19" s="29" t="s">
        <v>46</v>
      </c>
      <c r="H19" s="29" t="s">
        <v>77</v>
      </c>
      <c r="J19" s="29" t="s">
        <v>78</v>
      </c>
      <c r="L19" s="30">
        <v>20.5</v>
      </c>
      <c r="N19" s="30">
        <v>20.5</v>
      </c>
      <c r="P19" s="31">
        <v>1489476</v>
      </c>
      <c r="R19" s="31">
        <v>1398787850560</v>
      </c>
      <c r="T19" s="31">
        <v>1439376362939</v>
      </c>
      <c r="V19" s="31">
        <v>0</v>
      </c>
      <c r="X19" s="31">
        <v>0</v>
      </c>
      <c r="Z19" s="31">
        <v>0</v>
      </c>
      <c r="AB19" s="23">
        <v>0</v>
      </c>
      <c r="AD19" s="23">
        <v>1489476</v>
      </c>
      <c r="AF19" s="23">
        <v>966890</v>
      </c>
      <c r="AH19" s="37">
        <v>1398787850560</v>
      </c>
      <c r="AJ19" s="37">
        <v>1439376362939</v>
      </c>
      <c r="AL19" s="38">
        <f t="shared" si="0"/>
        <v>0.36434302944322433</v>
      </c>
    </row>
    <row r="20" spans="1:38" ht="21.75" customHeight="1" x14ac:dyDescent="0.45">
      <c r="A20" s="68" t="s">
        <v>79</v>
      </c>
      <c r="B20" s="68"/>
      <c r="D20" s="29" t="s">
        <v>46</v>
      </c>
      <c r="F20" s="29" t="s">
        <v>46</v>
      </c>
      <c r="H20" s="29" t="s">
        <v>80</v>
      </c>
      <c r="J20" s="29" t="s">
        <v>81</v>
      </c>
      <c r="L20" s="30">
        <v>23</v>
      </c>
      <c r="N20" s="30">
        <v>23</v>
      </c>
      <c r="P20" s="31">
        <v>7944185</v>
      </c>
      <c r="R20" s="31">
        <v>7167090225055</v>
      </c>
      <c r="T20" s="31">
        <v>7162711329006</v>
      </c>
      <c r="V20" s="31">
        <v>0</v>
      </c>
      <c r="X20" s="31">
        <v>0</v>
      </c>
      <c r="Z20" s="31">
        <v>0</v>
      </c>
      <c r="AB20" s="23">
        <v>0</v>
      </c>
      <c r="AD20" s="23">
        <v>7944185</v>
      </c>
      <c r="AF20" s="23">
        <v>902120</v>
      </c>
      <c r="AH20" s="37">
        <v>7167090225055</v>
      </c>
      <c r="AJ20" s="37">
        <v>7162711329006</v>
      </c>
      <c r="AL20" s="38">
        <f t="shared" si="0"/>
        <v>1.8130657219552704</v>
      </c>
    </row>
    <row r="21" spans="1:38" ht="21.75" customHeight="1" x14ac:dyDescent="0.45">
      <c r="A21" s="68" t="s">
        <v>82</v>
      </c>
      <c r="B21" s="68"/>
      <c r="D21" s="29" t="s">
        <v>46</v>
      </c>
      <c r="F21" s="29" t="s">
        <v>46</v>
      </c>
      <c r="H21" s="29" t="s">
        <v>83</v>
      </c>
      <c r="J21" s="29" t="s">
        <v>84</v>
      </c>
      <c r="L21" s="30">
        <v>23</v>
      </c>
      <c r="N21" s="30">
        <v>23</v>
      </c>
      <c r="P21" s="31">
        <v>1165670</v>
      </c>
      <c r="R21" s="31">
        <v>936933139922</v>
      </c>
      <c r="T21" s="31">
        <v>1023647377717</v>
      </c>
      <c r="V21" s="31">
        <v>0</v>
      </c>
      <c r="X21" s="31">
        <v>0</v>
      </c>
      <c r="Z21" s="31">
        <v>0</v>
      </c>
      <c r="AB21" s="23">
        <v>0</v>
      </c>
      <c r="AD21" s="23">
        <v>1165670</v>
      </c>
      <c r="AF21" s="23">
        <v>878640</v>
      </c>
      <c r="AH21" s="37">
        <v>936933139922</v>
      </c>
      <c r="AJ21" s="37">
        <v>1023647377717</v>
      </c>
      <c r="AL21" s="38">
        <f t="shared" si="0"/>
        <v>0.25911137370457854</v>
      </c>
    </row>
    <row r="22" spans="1:38" ht="21.75" customHeight="1" x14ac:dyDescent="0.45">
      <c r="A22" s="68" t="s">
        <v>85</v>
      </c>
      <c r="B22" s="68"/>
      <c r="D22" s="29" t="s">
        <v>46</v>
      </c>
      <c r="F22" s="29" t="s">
        <v>46</v>
      </c>
      <c r="H22" s="29" t="s">
        <v>86</v>
      </c>
      <c r="J22" s="29" t="s">
        <v>87</v>
      </c>
      <c r="L22" s="30">
        <v>23</v>
      </c>
      <c r="N22" s="30">
        <v>23</v>
      </c>
      <c r="P22" s="31">
        <v>5600000</v>
      </c>
      <c r="R22" s="31">
        <v>5013648000000</v>
      </c>
      <c r="T22" s="31">
        <v>5010562024650</v>
      </c>
      <c r="V22" s="31">
        <v>0</v>
      </c>
      <c r="X22" s="31">
        <v>0</v>
      </c>
      <c r="Z22" s="31">
        <v>0</v>
      </c>
      <c r="AB22" s="23">
        <v>0</v>
      </c>
      <c r="AD22" s="23">
        <v>5600000</v>
      </c>
      <c r="AF22" s="23">
        <v>895230</v>
      </c>
      <c r="AH22" s="37">
        <v>5013648000000</v>
      </c>
      <c r="AJ22" s="37">
        <v>5010562024650</v>
      </c>
      <c r="AL22" s="38">
        <f t="shared" si="0"/>
        <v>1.2683016021929234</v>
      </c>
    </row>
    <row r="23" spans="1:38" ht="21.75" customHeight="1" x14ac:dyDescent="0.45">
      <c r="A23" s="68" t="s">
        <v>88</v>
      </c>
      <c r="B23" s="68"/>
      <c r="D23" s="29" t="s">
        <v>46</v>
      </c>
      <c r="F23" s="29" t="s">
        <v>46</v>
      </c>
      <c r="H23" s="29" t="s">
        <v>89</v>
      </c>
      <c r="J23" s="29" t="s">
        <v>90</v>
      </c>
      <c r="L23" s="30">
        <v>23</v>
      </c>
      <c r="N23" s="30">
        <v>23</v>
      </c>
      <c r="P23" s="31">
        <v>5505772</v>
      </c>
      <c r="R23" s="31">
        <v>4723844506290</v>
      </c>
      <c r="T23" s="31">
        <v>4418180646065</v>
      </c>
      <c r="V23" s="31">
        <v>0</v>
      </c>
      <c r="X23" s="31">
        <v>0</v>
      </c>
      <c r="Z23" s="31">
        <v>0</v>
      </c>
      <c r="AB23" s="23">
        <v>0</v>
      </c>
      <c r="AD23" s="23">
        <v>5505772</v>
      </c>
      <c r="AF23" s="23">
        <v>820690</v>
      </c>
      <c r="AH23" s="37">
        <v>4723844506290</v>
      </c>
      <c r="AJ23" s="37">
        <v>4516075070892</v>
      </c>
      <c r="AL23" s="38">
        <f t="shared" si="0"/>
        <v>1.1431342871034396</v>
      </c>
    </row>
    <row r="24" spans="1:38" ht="21.75" customHeight="1" x14ac:dyDescent="0.45">
      <c r="A24" s="68" t="s">
        <v>91</v>
      </c>
      <c r="B24" s="68"/>
      <c r="D24" s="29" t="s">
        <v>46</v>
      </c>
      <c r="F24" s="29" t="s">
        <v>46</v>
      </c>
      <c r="H24" s="29" t="s">
        <v>92</v>
      </c>
      <c r="J24" s="29" t="s">
        <v>93</v>
      </c>
      <c r="L24" s="30">
        <v>23</v>
      </c>
      <c r="N24" s="30">
        <v>23</v>
      </c>
      <c r="P24" s="31">
        <v>5000</v>
      </c>
      <c r="R24" s="31">
        <v>4158760095</v>
      </c>
      <c r="T24" s="31">
        <v>4161735825</v>
      </c>
      <c r="V24" s="31">
        <v>0</v>
      </c>
      <c r="X24" s="31">
        <v>0</v>
      </c>
      <c r="Z24" s="31">
        <v>0</v>
      </c>
      <c r="AB24" s="23">
        <v>0</v>
      </c>
      <c r="AD24" s="23">
        <v>5000</v>
      </c>
      <c r="AF24" s="23">
        <v>834300</v>
      </c>
      <c r="AH24" s="37">
        <v>4158760095</v>
      </c>
      <c r="AJ24" s="37">
        <v>4169231746</v>
      </c>
      <c r="AL24" s="38">
        <f t="shared" si="0"/>
        <v>1.0553393566133469E-3</v>
      </c>
    </row>
    <row r="25" spans="1:38" ht="21.75" customHeight="1" x14ac:dyDescent="0.45">
      <c r="A25" s="68" t="s">
        <v>94</v>
      </c>
      <c r="B25" s="68"/>
      <c r="D25" s="29" t="s">
        <v>46</v>
      </c>
      <c r="F25" s="29" t="s">
        <v>46</v>
      </c>
      <c r="H25" s="29" t="s">
        <v>95</v>
      </c>
      <c r="J25" s="29" t="s">
        <v>96</v>
      </c>
      <c r="L25" s="30">
        <v>23</v>
      </c>
      <c r="N25" s="30">
        <v>23</v>
      </c>
      <c r="P25" s="31">
        <v>19844821</v>
      </c>
      <c r="R25" s="31">
        <v>16573630369669</v>
      </c>
      <c r="T25" s="31">
        <v>16521747305358</v>
      </c>
      <c r="V25" s="31">
        <v>0</v>
      </c>
      <c r="X25" s="31">
        <v>0</v>
      </c>
      <c r="Z25" s="31">
        <v>0</v>
      </c>
      <c r="AB25" s="23">
        <v>0</v>
      </c>
      <c r="AD25" s="23">
        <v>19844821</v>
      </c>
      <c r="AF25" s="23">
        <v>835100</v>
      </c>
      <c r="AH25" s="37">
        <v>16573630369669</v>
      </c>
      <c r="AJ25" s="37">
        <v>16563398769153</v>
      </c>
      <c r="AL25" s="38">
        <f t="shared" si="0"/>
        <v>4.1926205270644195</v>
      </c>
    </row>
    <row r="26" spans="1:38" ht="21.75" customHeight="1" x14ac:dyDescent="0.45">
      <c r="A26" s="68" t="s">
        <v>97</v>
      </c>
      <c r="B26" s="68"/>
      <c r="D26" s="29" t="s">
        <v>46</v>
      </c>
      <c r="F26" s="29" t="s">
        <v>46</v>
      </c>
      <c r="H26" s="29" t="s">
        <v>98</v>
      </c>
      <c r="J26" s="29" t="s">
        <v>99</v>
      </c>
      <c r="L26" s="30">
        <v>23</v>
      </c>
      <c r="N26" s="30">
        <v>23</v>
      </c>
      <c r="P26" s="31">
        <v>29074178</v>
      </c>
      <c r="R26" s="31">
        <v>24927917956311</v>
      </c>
      <c r="T26" s="31">
        <v>24525263364861</v>
      </c>
      <c r="V26" s="31">
        <v>0</v>
      </c>
      <c r="X26" s="31">
        <v>0</v>
      </c>
      <c r="Z26" s="31">
        <v>0</v>
      </c>
      <c r="AB26" s="23">
        <v>0</v>
      </c>
      <c r="AD26" s="23">
        <v>29074178</v>
      </c>
      <c r="AF26" s="23">
        <v>857540</v>
      </c>
      <c r="AH26" s="37">
        <v>24927917956311</v>
      </c>
      <c r="AJ26" s="37">
        <v>24918713679980</v>
      </c>
      <c r="AL26" s="38">
        <f t="shared" si="0"/>
        <v>6.3075647660729244</v>
      </c>
    </row>
    <row r="27" spans="1:38" ht="21.75" customHeight="1" x14ac:dyDescent="0.45">
      <c r="A27" s="68" t="s">
        <v>100</v>
      </c>
      <c r="B27" s="68"/>
      <c r="D27" s="29" t="s">
        <v>46</v>
      </c>
      <c r="F27" s="29" t="s">
        <v>46</v>
      </c>
      <c r="H27" s="29" t="s">
        <v>101</v>
      </c>
      <c r="J27" s="29" t="s">
        <v>102</v>
      </c>
      <c r="L27" s="30">
        <v>23</v>
      </c>
      <c r="N27" s="30">
        <v>23</v>
      </c>
      <c r="P27" s="31">
        <v>8850000</v>
      </c>
      <c r="R27" s="31">
        <v>7421442000000</v>
      </c>
      <c r="T27" s="31">
        <v>7160179534218</v>
      </c>
      <c r="V27" s="31">
        <v>0</v>
      </c>
      <c r="X27" s="31">
        <v>0</v>
      </c>
      <c r="Z27" s="31">
        <v>0</v>
      </c>
      <c r="AB27" s="23">
        <v>0</v>
      </c>
      <c r="AD27" s="23">
        <v>8850000</v>
      </c>
      <c r="AF27" s="23">
        <v>812650</v>
      </c>
      <c r="AH27" s="37">
        <v>7421442000000</v>
      </c>
      <c r="AJ27" s="37">
        <v>7188041875828</v>
      </c>
      <c r="AL27" s="38">
        <f t="shared" si="0"/>
        <v>1.819477532239369</v>
      </c>
    </row>
    <row r="28" spans="1:38" ht="21.75" customHeight="1" x14ac:dyDescent="0.45">
      <c r="A28" s="68" t="s">
        <v>103</v>
      </c>
      <c r="B28" s="68"/>
      <c r="D28" s="29" t="s">
        <v>46</v>
      </c>
      <c r="F28" s="29" t="s">
        <v>46</v>
      </c>
      <c r="H28" s="29" t="s">
        <v>101</v>
      </c>
      <c r="J28" s="29" t="s">
        <v>104</v>
      </c>
      <c r="L28" s="30">
        <v>23</v>
      </c>
      <c r="N28" s="30">
        <v>23</v>
      </c>
      <c r="P28" s="31">
        <v>7041948</v>
      </c>
      <c r="R28" s="31">
        <v>6274343690372</v>
      </c>
      <c r="T28" s="31">
        <v>5515070001991</v>
      </c>
      <c r="V28" s="31">
        <v>0</v>
      </c>
      <c r="X28" s="31">
        <v>0</v>
      </c>
      <c r="Z28" s="31">
        <v>0</v>
      </c>
      <c r="AB28" s="23">
        <v>0</v>
      </c>
      <c r="AD28" s="23">
        <v>7041948</v>
      </c>
      <c r="AF28" s="23">
        <v>791100</v>
      </c>
      <c r="AH28" s="37">
        <v>6274343690372</v>
      </c>
      <c r="AJ28" s="37">
        <v>5567855894047</v>
      </c>
      <c r="AL28" s="38">
        <f t="shared" si="0"/>
        <v>1.4093669565326659</v>
      </c>
    </row>
    <row r="29" spans="1:38" ht="21.75" customHeight="1" x14ac:dyDescent="0.45">
      <c r="A29" s="68" t="s">
        <v>105</v>
      </c>
      <c r="B29" s="68"/>
      <c r="D29" s="29" t="s">
        <v>46</v>
      </c>
      <c r="F29" s="29" t="s">
        <v>46</v>
      </c>
      <c r="H29" s="29" t="s">
        <v>106</v>
      </c>
      <c r="J29" s="29" t="s">
        <v>107</v>
      </c>
      <c r="L29" s="30">
        <v>23</v>
      </c>
      <c r="N29" s="30">
        <v>23</v>
      </c>
      <c r="P29" s="31">
        <v>1000000</v>
      </c>
      <c r="R29" s="31">
        <v>1000000000000</v>
      </c>
      <c r="T29" s="31">
        <v>999456250000</v>
      </c>
      <c r="V29" s="31">
        <v>0</v>
      </c>
      <c r="X29" s="31">
        <v>0</v>
      </c>
      <c r="Z29" s="31">
        <v>0</v>
      </c>
      <c r="AB29" s="23">
        <v>0</v>
      </c>
      <c r="AD29" s="23">
        <v>1000000</v>
      </c>
      <c r="AF29" s="23">
        <v>1000000</v>
      </c>
      <c r="AH29" s="37">
        <v>1000000000000</v>
      </c>
      <c r="AJ29" s="37">
        <v>999456250000</v>
      </c>
      <c r="AL29" s="38">
        <f t="shared" si="0"/>
        <v>0.25298797958404212</v>
      </c>
    </row>
    <row r="30" spans="1:38" ht="21.75" customHeight="1" x14ac:dyDescent="0.45">
      <c r="A30" s="68" t="s">
        <v>108</v>
      </c>
      <c r="B30" s="68"/>
      <c r="D30" s="29" t="s">
        <v>46</v>
      </c>
      <c r="F30" s="29" t="s">
        <v>46</v>
      </c>
      <c r="H30" s="29" t="s">
        <v>109</v>
      </c>
      <c r="J30" s="29" t="s">
        <v>110</v>
      </c>
      <c r="L30" s="30">
        <v>23</v>
      </c>
      <c r="N30" s="30">
        <v>23</v>
      </c>
      <c r="P30" s="31">
        <v>1000000</v>
      </c>
      <c r="R30" s="31">
        <v>1000000000000</v>
      </c>
      <c r="T30" s="31">
        <v>999456250000</v>
      </c>
      <c r="V30" s="31">
        <v>0</v>
      </c>
      <c r="X30" s="31">
        <v>0</v>
      </c>
      <c r="Z30" s="31">
        <v>0</v>
      </c>
      <c r="AB30" s="23">
        <v>0</v>
      </c>
      <c r="AD30" s="23">
        <v>1000000</v>
      </c>
      <c r="AF30" s="23">
        <v>1000000</v>
      </c>
      <c r="AH30" s="37">
        <v>1000000000000</v>
      </c>
      <c r="AJ30" s="37">
        <v>999456250000</v>
      </c>
      <c r="AL30" s="38">
        <f t="shared" si="0"/>
        <v>0.25298797958404212</v>
      </c>
    </row>
    <row r="31" spans="1:38" ht="21.75" customHeight="1" x14ac:dyDescent="0.45">
      <c r="A31" s="68" t="s">
        <v>111</v>
      </c>
      <c r="B31" s="68"/>
      <c r="D31" s="29" t="s">
        <v>46</v>
      </c>
      <c r="F31" s="29" t="s">
        <v>46</v>
      </c>
      <c r="H31" s="29" t="s">
        <v>112</v>
      </c>
      <c r="J31" s="29" t="s">
        <v>113</v>
      </c>
      <c r="L31" s="30">
        <v>23</v>
      </c>
      <c r="N31" s="30">
        <v>23</v>
      </c>
      <c r="P31" s="31">
        <v>37985000</v>
      </c>
      <c r="R31" s="31">
        <v>37985000000000</v>
      </c>
      <c r="T31" s="31">
        <v>36753966388037</v>
      </c>
      <c r="V31" s="31">
        <v>0</v>
      </c>
      <c r="X31" s="31">
        <v>0</v>
      </c>
      <c r="Z31" s="31">
        <v>0</v>
      </c>
      <c r="AB31" s="23">
        <v>0</v>
      </c>
      <c r="AD31" s="23">
        <v>37985000</v>
      </c>
      <c r="AF31" s="23">
        <v>958259</v>
      </c>
      <c r="AH31" s="37">
        <v>37985000000000</v>
      </c>
      <c r="AJ31" s="37">
        <v>36379675904212</v>
      </c>
      <c r="AL31" s="38">
        <f t="shared" si="0"/>
        <v>9.2086278963474939</v>
      </c>
    </row>
    <row r="32" spans="1:38" ht="21.75" customHeight="1" x14ac:dyDescent="0.45">
      <c r="A32" s="68" t="s">
        <v>114</v>
      </c>
      <c r="B32" s="68"/>
      <c r="D32" s="29" t="s">
        <v>46</v>
      </c>
      <c r="F32" s="29" t="s">
        <v>46</v>
      </c>
      <c r="H32" s="29" t="s">
        <v>115</v>
      </c>
      <c r="J32" s="29" t="s">
        <v>116</v>
      </c>
      <c r="L32" s="30">
        <v>23</v>
      </c>
      <c r="N32" s="30">
        <v>23</v>
      </c>
      <c r="P32" s="31">
        <v>7000000</v>
      </c>
      <c r="R32" s="31">
        <v>7000000000000</v>
      </c>
      <c r="T32" s="31">
        <v>6996193750000</v>
      </c>
      <c r="V32" s="31">
        <v>0</v>
      </c>
      <c r="X32" s="31">
        <v>0</v>
      </c>
      <c r="Z32" s="31">
        <v>0</v>
      </c>
      <c r="AB32" s="23">
        <v>0</v>
      </c>
      <c r="AD32" s="23">
        <v>7000000</v>
      </c>
      <c r="AF32" s="23">
        <v>1000000</v>
      </c>
      <c r="AH32" s="37">
        <v>7000000000000</v>
      </c>
      <c r="AJ32" s="37">
        <v>6996193750000</v>
      </c>
      <c r="AL32" s="38">
        <f t="shared" si="0"/>
        <v>1.770915857088295</v>
      </c>
    </row>
    <row r="33" spans="1:38" ht="21.75" customHeight="1" x14ac:dyDescent="0.45">
      <c r="A33" s="68" t="s">
        <v>117</v>
      </c>
      <c r="B33" s="68"/>
      <c r="D33" s="29" t="s">
        <v>46</v>
      </c>
      <c r="F33" s="29" t="s">
        <v>46</v>
      </c>
      <c r="H33" s="29" t="s">
        <v>118</v>
      </c>
      <c r="J33" s="29" t="s">
        <v>119</v>
      </c>
      <c r="L33" s="30">
        <v>23</v>
      </c>
      <c r="N33" s="30">
        <v>23</v>
      </c>
      <c r="P33" s="31">
        <v>1500000</v>
      </c>
      <c r="R33" s="31">
        <v>1500000000000</v>
      </c>
      <c r="T33" s="31">
        <v>1499184375000</v>
      </c>
      <c r="V33" s="31">
        <v>0</v>
      </c>
      <c r="X33" s="31">
        <v>0</v>
      </c>
      <c r="Z33" s="31">
        <v>0</v>
      </c>
      <c r="AB33" s="23">
        <v>0</v>
      </c>
      <c r="AD33" s="23">
        <v>1500000</v>
      </c>
      <c r="AF33" s="23">
        <v>1000000</v>
      </c>
      <c r="AH33" s="37">
        <v>1500000000000</v>
      </c>
      <c r="AJ33" s="37">
        <v>1499184375000</v>
      </c>
      <c r="AL33" s="38">
        <f t="shared" si="0"/>
        <v>0.37948196937606321</v>
      </c>
    </row>
    <row r="34" spans="1:38" ht="21.75" customHeight="1" x14ac:dyDescent="0.45">
      <c r="A34" s="68" t="s">
        <v>120</v>
      </c>
      <c r="B34" s="68"/>
      <c r="D34" s="29" t="s">
        <v>46</v>
      </c>
      <c r="F34" s="29" t="s">
        <v>46</v>
      </c>
      <c r="H34" s="29" t="s">
        <v>121</v>
      </c>
      <c r="J34" s="29" t="s">
        <v>122</v>
      </c>
      <c r="L34" s="30">
        <v>20.5</v>
      </c>
      <c r="N34" s="30">
        <v>20.5</v>
      </c>
      <c r="P34" s="31">
        <v>7999800</v>
      </c>
      <c r="R34" s="31">
        <v>8001681750000</v>
      </c>
      <c r="T34" s="31">
        <v>7755586605486</v>
      </c>
      <c r="V34" s="31">
        <v>0</v>
      </c>
      <c r="X34" s="31">
        <v>0</v>
      </c>
      <c r="Z34" s="31">
        <v>0</v>
      </c>
      <c r="AB34" s="23">
        <v>0</v>
      </c>
      <c r="AD34" s="23">
        <v>7999800</v>
      </c>
      <c r="AF34" s="23">
        <v>970000</v>
      </c>
      <c r="AG34" s="13"/>
      <c r="AH34" s="23">
        <v>8001681750000</v>
      </c>
      <c r="AI34" s="13"/>
      <c r="AJ34" s="23">
        <v>7755586605487</v>
      </c>
      <c r="AK34" s="13"/>
      <c r="AL34" s="38">
        <f t="shared" si="0"/>
        <v>1.963137641904001</v>
      </c>
    </row>
    <row r="35" spans="1:38" ht="21.75" customHeight="1" x14ac:dyDescent="0.45">
      <c r="A35" s="68" t="s">
        <v>123</v>
      </c>
      <c r="B35" s="68"/>
      <c r="D35" s="29" t="s">
        <v>46</v>
      </c>
      <c r="F35" s="29" t="s">
        <v>46</v>
      </c>
      <c r="H35" s="29" t="s">
        <v>124</v>
      </c>
      <c r="J35" s="29" t="s">
        <v>125</v>
      </c>
      <c r="L35" s="30">
        <v>23</v>
      </c>
      <c r="N35" s="30">
        <v>23</v>
      </c>
      <c r="P35" s="31">
        <v>0</v>
      </c>
      <c r="R35" s="31">
        <v>0</v>
      </c>
      <c r="T35" s="31">
        <v>0</v>
      </c>
      <c r="V35" s="31">
        <v>29379415</v>
      </c>
      <c r="X35" s="31">
        <v>24092978799787</v>
      </c>
      <c r="Z35" s="31">
        <v>0</v>
      </c>
      <c r="AB35" s="23">
        <v>0</v>
      </c>
      <c r="AD35" s="23">
        <v>29379415</v>
      </c>
      <c r="AF35" s="23">
        <v>820000</v>
      </c>
      <c r="AG35" s="13"/>
      <c r="AH35" s="23">
        <v>24092978799787</v>
      </c>
      <c r="AI35" s="13"/>
      <c r="AJ35" s="23">
        <v>24078020753336</v>
      </c>
      <c r="AK35" s="13"/>
      <c r="AL35" s="38">
        <f t="shared" si="0"/>
        <v>6.0947638506128818</v>
      </c>
    </row>
    <row r="36" spans="1:38" ht="21.75" customHeight="1" x14ac:dyDescent="0.45">
      <c r="A36" s="68" t="s">
        <v>126</v>
      </c>
      <c r="B36" s="68"/>
      <c r="D36" s="29" t="s">
        <v>46</v>
      </c>
      <c r="F36" s="29" t="s">
        <v>46</v>
      </c>
      <c r="H36" s="29" t="s">
        <v>127</v>
      </c>
      <c r="J36" s="29" t="s">
        <v>128</v>
      </c>
      <c r="L36" s="30">
        <v>23</v>
      </c>
      <c r="N36" s="30">
        <v>23</v>
      </c>
      <c r="P36" s="31">
        <v>0</v>
      </c>
      <c r="R36" s="31">
        <v>0</v>
      </c>
      <c r="T36" s="31">
        <v>0</v>
      </c>
      <c r="V36" s="31">
        <v>13957890</v>
      </c>
      <c r="X36" s="31">
        <v>10804267015103</v>
      </c>
      <c r="Z36" s="31">
        <v>0</v>
      </c>
      <c r="AB36" s="23">
        <v>0</v>
      </c>
      <c r="AD36" s="23">
        <v>13957890</v>
      </c>
      <c r="AF36" s="23">
        <v>790000</v>
      </c>
      <c r="AG36" s="13"/>
      <c r="AH36" s="23">
        <v>10804267015103</v>
      </c>
      <c r="AI36" s="13"/>
      <c r="AJ36" s="23">
        <v>11020737313875</v>
      </c>
      <c r="AK36" s="13"/>
      <c r="AL36" s="38">
        <f t="shared" si="0"/>
        <v>2.789630928381007</v>
      </c>
    </row>
    <row r="37" spans="1:38" ht="21.75" customHeight="1" x14ac:dyDescent="0.45">
      <c r="A37" s="68" t="s">
        <v>129</v>
      </c>
      <c r="B37" s="68"/>
      <c r="D37" s="29" t="s">
        <v>130</v>
      </c>
      <c r="F37" s="29" t="s">
        <v>130</v>
      </c>
      <c r="H37" s="29" t="s">
        <v>131</v>
      </c>
      <c r="J37" s="29" t="s">
        <v>132</v>
      </c>
      <c r="L37" s="30">
        <v>23</v>
      </c>
      <c r="N37" s="30">
        <v>23</v>
      </c>
      <c r="P37" s="31">
        <v>6000000</v>
      </c>
      <c r="R37" s="31">
        <v>6000000000000</v>
      </c>
      <c r="T37" s="31">
        <v>6000000000000</v>
      </c>
      <c r="V37" s="31">
        <v>0</v>
      </c>
      <c r="X37" s="31">
        <v>0</v>
      </c>
      <c r="Z37" s="31">
        <v>6000000</v>
      </c>
      <c r="AB37" s="23">
        <v>6000000000000</v>
      </c>
      <c r="AD37" s="23">
        <v>0</v>
      </c>
      <c r="AF37" s="23">
        <v>1000000</v>
      </c>
      <c r="AG37" s="13"/>
      <c r="AH37" s="23">
        <v>0</v>
      </c>
      <c r="AI37" s="13"/>
      <c r="AJ37" s="13">
        <v>0</v>
      </c>
      <c r="AK37" s="13"/>
      <c r="AL37" s="38">
        <f t="shared" si="0"/>
        <v>0</v>
      </c>
    </row>
    <row r="38" spans="1:38" ht="21.75" customHeight="1" x14ac:dyDescent="0.45">
      <c r="A38" s="8" t="s">
        <v>221</v>
      </c>
      <c r="B38" s="8"/>
      <c r="D38" s="29" t="s">
        <v>46</v>
      </c>
      <c r="F38" s="29" t="s">
        <v>46</v>
      </c>
      <c r="H38" s="29" t="s">
        <v>222</v>
      </c>
      <c r="J38" s="29" t="s">
        <v>223</v>
      </c>
      <c r="L38" s="30">
        <v>23</v>
      </c>
      <c r="N38" s="30">
        <v>23</v>
      </c>
      <c r="P38" s="31">
        <v>0</v>
      </c>
      <c r="R38" s="31">
        <v>0</v>
      </c>
      <c r="T38" s="31">
        <v>0</v>
      </c>
      <c r="V38" s="31">
        <v>16000000</v>
      </c>
      <c r="X38" s="31">
        <v>16004687500000</v>
      </c>
      <c r="Z38" s="31">
        <v>0</v>
      </c>
      <c r="AB38" s="23">
        <v>0</v>
      </c>
      <c r="AD38" s="23">
        <v>16000000</v>
      </c>
      <c r="AF38" s="23">
        <v>1000000</v>
      </c>
      <c r="AG38" s="13"/>
      <c r="AH38" s="23">
        <v>16004687500000</v>
      </c>
      <c r="AI38" s="13"/>
      <c r="AJ38" s="23">
        <v>15991300000000</v>
      </c>
      <c r="AK38" s="13"/>
      <c r="AL38" s="38">
        <f t="shared" si="0"/>
        <v>4.047807673344674</v>
      </c>
    </row>
    <row r="39" spans="1:38" ht="21.75" customHeight="1" thickBot="1" x14ac:dyDescent="0.5">
      <c r="A39" s="65" t="s">
        <v>35</v>
      </c>
      <c r="B39" s="65"/>
      <c r="D39" s="31"/>
      <c r="F39" s="31"/>
      <c r="H39" s="31"/>
      <c r="J39" s="31"/>
      <c r="L39" s="31"/>
      <c r="N39" s="31"/>
      <c r="P39" s="31"/>
      <c r="R39" s="33">
        <v>181627402217610</v>
      </c>
      <c r="T39" s="33">
        <f>SUM(T9:T38)</f>
        <v>180806351945990</v>
      </c>
      <c r="V39" s="31"/>
      <c r="X39" s="33">
        <v>34897245814890</v>
      </c>
      <c r="Z39" s="31"/>
      <c r="AB39" s="19">
        <v>6000000000000</v>
      </c>
      <c r="AD39" s="23"/>
      <c r="AF39" s="23"/>
      <c r="AG39" s="13"/>
      <c r="AH39" s="19">
        <f>SUM(AH9:AH38)</f>
        <v>226529335532500</v>
      </c>
      <c r="AI39" s="13"/>
      <c r="AJ39" s="19">
        <f>SUM(AJ9:AJ38)</f>
        <v>226569511055637</v>
      </c>
      <c r="AK39" s="13"/>
      <c r="AL39" s="20">
        <f>SUM(AL9:AL38)</f>
        <v>57.350547197348462</v>
      </c>
    </row>
    <row r="40" spans="1:38" ht="19.5" thickTop="1" x14ac:dyDescent="0.2">
      <c r="AG40" s="13"/>
      <c r="AH40" s="13"/>
      <c r="AI40" s="13"/>
      <c r="AJ40" s="13"/>
      <c r="AK40" s="13"/>
    </row>
    <row r="41" spans="1:38" x14ac:dyDescent="0.2">
      <c r="AH41" s="39"/>
    </row>
    <row r="42" spans="1:38" x14ac:dyDescent="0.45">
      <c r="R42" s="31"/>
      <c r="AH42" s="37"/>
      <c r="AJ42" s="39"/>
    </row>
    <row r="43" spans="1:38" x14ac:dyDescent="0.45">
      <c r="R43" s="31"/>
      <c r="AH43" s="37"/>
      <c r="AJ43" s="39"/>
    </row>
    <row r="44" spans="1:38" x14ac:dyDescent="0.45">
      <c r="R44" s="31"/>
      <c r="AD44" s="22"/>
      <c r="AH44" s="37"/>
    </row>
    <row r="45" spans="1:38" x14ac:dyDescent="0.45">
      <c r="R45" s="31"/>
      <c r="AH45" s="39"/>
    </row>
    <row r="46" spans="1:38" x14ac:dyDescent="0.45">
      <c r="R46" s="31"/>
    </row>
    <row r="47" spans="1:38" x14ac:dyDescent="0.45">
      <c r="R47" s="31"/>
    </row>
  </sheetData>
  <mergeCells count="41">
    <mergeCell ref="A36:B36"/>
    <mergeCell ref="A37:B37"/>
    <mergeCell ref="A39:B39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honeticPr fontId="5" type="noConversion"/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3"/>
  <sheetViews>
    <sheetView rightToLeft="1" workbookViewId="0">
      <selection activeCell="C15" sqref="C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23.42578125" style="13" customWidth="1"/>
    <col min="12" max="12" width="1.28515625" style="13" customWidth="1"/>
    <col min="13" max="13" width="33.7109375" style="13" customWidth="1"/>
    <col min="14" max="14" width="0.28515625" style="13" customWidth="1"/>
    <col min="15" max="15" width="9.140625" style="13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>
      <c r="A4" s="56" t="s">
        <v>133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2">
      <c r="A5" s="56" t="s">
        <v>134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/>
    <row r="7" spans="1:13" ht="24" customHeight="1" x14ac:dyDescent="0.2">
      <c r="C7" s="58" t="s">
        <v>5</v>
      </c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4.45" customHeight="1" x14ac:dyDescent="0.2">
      <c r="A8" s="2" t="s">
        <v>135</v>
      </c>
      <c r="C8" s="4" t="s">
        <v>8</v>
      </c>
      <c r="D8" s="14"/>
      <c r="E8" s="4" t="s">
        <v>136</v>
      </c>
      <c r="F8" s="14"/>
      <c r="G8" s="4" t="s">
        <v>137</v>
      </c>
      <c r="H8" s="14"/>
      <c r="I8" s="4" t="s">
        <v>138</v>
      </c>
      <c r="J8" s="14"/>
      <c r="K8" s="4" t="s">
        <v>139</v>
      </c>
      <c r="L8" s="14"/>
      <c r="M8" s="4" t="s">
        <v>140</v>
      </c>
    </row>
    <row r="9" spans="1:13" ht="21.75" customHeight="1" x14ac:dyDescent="0.2">
      <c r="A9" s="5" t="s">
        <v>49</v>
      </c>
      <c r="C9" s="15">
        <v>4308000</v>
      </c>
      <c r="E9" s="15">
        <v>2021130.6719</v>
      </c>
      <c r="G9" s="15">
        <v>2091613</v>
      </c>
      <c r="I9" s="43">
        <v>3.49E-2</v>
      </c>
      <c r="K9" s="15">
        <v>9004136069117</v>
      </c>
      <c r="M9" s="40" t="s">
        <v>141</v>
      </c>
    </row>
    <row r="10" spans="1:13" ht="21.75" customHeight="1" x14ac:dyDescent="0.2">
      <c r="A10" s="8" t="s">
        <v>52</v>
      </c>
      <c r="C10" s="23">
        <v>1770100</v>
      </c>
      <c r="E10" s="23">
        <v>5045399.6651999997</v>
      </c>
      <c r="G10" s="23">
        <v>5045400</v>
      </c>
      <c r="I10" s="44">
        <v>0</v>
      </c>
      <c r="K10" s="23">
        <v>8924387664658</v>
      </c>
      <c r="M10" s="41" t="s">
        <v>141</v>
      </c>
    </row>
    <row r="11" spans="1:13" ht="21.75" customHeight="1" x14ac:dyDescent="0.2">
      <c r="A11" s="8" t="s">
        <v>111</v>
      </c>
      <c r="C11" s="23">
        <v>37985000</v>
      </c>
      <c r="E11" s="23">
        <v>1000000</v>
      </c>
      <c r="G11" s="23">
        <v>958259</v>
      </c>
      <c r="I11" s="44">
        <v>-4.1700000000000001E-2</v>
      </c>
      <c r="K11" s="23">
        <v>36379675904212</v>
      </c>
      <c r="M11" s="41" t="s">
        <v>141</v>
      </c>
    </row>
    <row r="12" spans="1:13" ht="21.75" customHeight="1" x14ac:dyDescent="0.2">
      <c r="A12" s="6" t="s">
        <v>45</v>
      </c>
      <c r="C12" s="23">
        <v>1226160</v>
      </c>
      <c r="E12" s="23">
        <v>5342969.1858000001</v>
      </c>
      <c r="G12" s="23">
        <v>5306425</v>
      </c>
      <c r="I12" s="44">
        <v>-6.7999999999999996E-3</v>
      </c>
      <c r="K12" s="17">
        <v>6501808846593</v>
      </c>
      <c r="M12" s="41" t="s">
        <v>141</v>
      </c>
    </row>
    <row r="13" spans="1:13" ht="21.75" customHeight="1" x14ac:dyDescent="0.2">
      <c r="A13" s="7" t="s">
        <v>35</v>
      </c>
      <c r="C13" s="23"/>
      <c r="E13" s="23"/>
      <c r="G13" s="23"/>
      <c r="I13" s="23"/>
      <c r="K13" s="19">
        <v>60810008484580</v>
      </c>
      <c r="M13" s="2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H15" sqref="H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" style="13" bestFit="1" customWidth="1"/>
    <col min="5" max="5" width="1.28515625" style="13" customWidth="1"/>
    <col min="6" max="6" width="20" style="13" bestFit="1" customWidth="1"/>
    <col min="7" max="7" width="1.28515625" style="13" customWidth="1"/>
    <col min="8" max="8" width="20" style="13" bestFit="1" customWidth="1"/>
    <col min="9" max="9" width="1.28515625" style="13" customWidth="1"/>
    <col min="10" max="10" width="20" style="13" bestFit="1" customWidth="1"/>
    <col min="11" max="11" width="1.28515625" style="13" customWidth="1"/>
    <col min="12" max="12" width="18.28515625" style="13" bestFit="1" customWidth="1"/>
    <col min="13" max="13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/>
    <row r="5" spans="1:12" ht="14.45" customHeight="1" x14ac:dyDescent="0.2">
      <c r="A5" s="1" t="s">
        <v>142</v>
      </c>
      <c r="B5" s="56" t="s">
        <v>143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3</v>
      </c>
      <c r="F6" s="58" t="s">
        <v>4</v>
      </c>
      <c r="G6" s="58"/>
      <c r="H6" s="58"/>
      <c r="J6" s="69" t="s">
        <v>5</v>
      </c>
      <c r="K6" s="69"/>
      <c r="L6" s="69"/>
    </row>
    <row r="7" spans="1:12" ht="14.45" customHeight="1" x14ac:dyDescent="0.2">
      <c r="D7" s="14"/>
      <c r="F7" s="14"/>
      <c r="G7" s="14"/>
      <c r="H7" s="14"/>
    </row>
    <row r="8" spans="1:12" ht="14.45" customHeight="1" x14ac:dyDescent="0.2">
      <c r="A8" s="58" t="s">
        <v>144</v>
      </c>
      <c r="B8" s="58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13</v>
      </c>
    </row>
    <row r="9" spans="1:12" ht="21.75" customHeight="1" x14ac:dyDescent="0.2">
      <c r="A9" s="61" t="s">
        <v>225</v>
      </c>
      <c r="B9" s="61"/>
      <c r="D9" s="15">
        <v>171038718370</v>
      </c>
      <c r="F9" s="15">
        <v>55825519479215</v>
      </c>
      <c r="H9" s="15">
        <v>52237565613467</v>
      </c>
      <c r="J9" s="15">
        <v>3758992584118</v>
      </c>
      <c r="L9" s="43">
        <f>J9/395060765987098</f>
        <v>9.5149731579287286E-3</v>
      </c>
    </row>
    <row r="10" spans="1:12" ht="21.75" customHeight="1" x14ac:dyDescent="0.2">
      <c r="A10" s="68" t="s">
        <v>224</v>
      </c>
      <c r="B10" s="68"/>
      <c r="D10" s="23">
        <v>13300000000000</v>
      </c>
      <c r="F10" s="23">
        <v>13848985972602</v>
      </c>
      <c r="H10" s="23">
        <v>27094722349178</v>
      </c>
      <c r="J10" s="23">
        <v>54263623424</v>
      </c>
      <c r="L10" s="44">
        <f t="shared" ref="L10:L19" si="0">J10/395060765987098</f>
        <v>1.3735513140217056E-4</v>
      </c>
    </row>
    <row r="11" spans="1:12" ht="21.75" customHeight="1" x14ac:dyDescent="0.2">
      <c r="A11" s="68" t="s">
        <v>226</v>
      </c>
      <c r="B11" s="68"/>
      <c r="D11" s="23">
        <v>4999315645</v>
      </c>
      <c r="F11" s="23">
        <v>21224928</v>
      </c>
      <c r="H11" s="23">
        <v>1260000</v>
      </c>
      <c r="J11" s="23">
        <v>5019280573</v>
      </c>
      <c r="L11" s="44">
        <f t="shared" si="0"/>
        <v>1.2705084901202062E-5</v>
      </c>
    </row>
    <row r="12" spans="1:12" ht="21.75" customHeight="1" x14ac:dyDescent="0.2">
      <c r="A12" s="68" t="s">
        <v>227</v>
      </c>
      <c r="B12" s="68"/>
      <c r="D12" s="23">
        <v>11189594623110</v>
      </c>
      <c r="F12" s="23">
        <v>12699908605809</v>
      </c>
      <c r="H12" s="23">
        <v>23286003135000</v>
      </c>
      <c r="J12" s="23">
        <v>603500093919</v>
      </c>
      <c r="L12" s="44">
        <f t="shared" si="0"/>
        <v>1.5276133341439156E-3</v>
      </c>
    </row>
    <row r="13" spans="1:12" ht="21.75" customHeight="1" x14ac:dyDescent="0.2">
      <c r="A13" s="68" t="s">
        <v>228</v>
      </c>
      <c r="B13" s="68"/>
      <c r="D13" s="23">
        <v>2000954046149</v>
      </c>
      <c r="F13" s="23">
        <v>18888691722663</v>
      </c>
      <c r="H13" s="23">
        <v>12510054791000</v>
      </c>
      <c r="J13" s="23">
        <v>8379590977812</v>
      </c>
      <c r="L13" s="44">
        <f t="shared" si="0"/>
        <v>2.1210891334336304E-2</v>
      </c>
    </row>
    <row r="14" spans="1:12" ht="21.75" customHeight="1" x14ac:dyDescent="0.2">
      <c r="A14" s="68" t="s">
        <v>230</v>
      </c>
      <c r="B14" s="68"/>
      <c r="D14" s="23">
        <v>16811325302102</v>
      </c>
      <c r="F14" s="23">
        <v>13292134541655</v>
      </c>
      <c r="H14" s="23">
        <v>25897558039384</v>
      </c>
      <c r="J14" s="23">
        <v>4205901804373</v>
      </c>
      <c r="L14" s="44">
        <f t="shared" si="0"/>
        <v>1.0646214877511672E-2</v>
      </c>
    </row>
    <row r="15" spans="1:12" ht="21.75" customHeight="1" x14ac:dyDescent="0.2">
      <c r="A15" s="68" t="s">
        <v>229</v>
      </c>
      <c r="B15" s="68"/>
      <c r="D15" s="23">
        <v>19228903793730</v>
      </c>
      <c r="F15" s="23">
        <v>538915048628</v>
      </c>
      <c r="H15" s="23">
        <v>539001730000</v>
      </c>
      <c r="J15" s="23">
        <v>19228817112358</v>
      </c>
      <c r="L15" s="44">
        <f t="shared" si="0"/>
        <v>4.8673061887866589E-2</v>
      </c>
    </row>
    <row r="16" spans="1:12" ht="21.75" customHeight="1" x14ac:dyDescent="0.2">
      <c r="A16" s="68" t="s">
        <v>231</v>
      </c>
      <c r="B16" s="68"/>
      <c r="D16" s="23">
        <v>43913088941279</v>
      </c>
      <c r="F16" s="23">
        <v>1433583805460</v>
      </c>
      <c r="H16" s="23">
        <v>1475641516650</v>
      </c>
      <c r="J16" s="23">
        <v>43871031230089</v>
      </c>
      <c r="L16" s="44">
        <f t="shared" si="0"/>
        <v>0.11104881832665144</v>
      </c>
    </row>
    <row r="17" spans="1:12" ht="21.75" customHeight="1" x14ac:dyDescent="0.2">
      <c r="A17" s="68" t="s">
        <v>232</v>
      </c>
      <c r="B17" s="68"/>
      <c r="D17" s="23">
        <v>10279136025164</v>
      </c>
      <c r="F17" s="23">
        <v>17746303784682</v>
      </c>
      <c r="H17" s="23">
        <v>8790002760000</v>
      </c>
      <c r="J17" s="23">
        <v>19235437049846</v>
      </c>
      <c r="L17" s="44">
        <f t="shared" si="0"/>
        <v>4.8689818645454144E-2</v>
      </c>
    </row>
    <row r="18" spans="1:12" ht="21.75" customHeight="1" x14ac:dyDescent="0.2">
      <c r="A18" s="68" t="s">
        <v>234</v>
      </c>
      <c r="B18" s="68"/>
      <c r="D18" s="23">
        <v>45013929835916</v>
      </c>
      <c r="F18" s="23">
        <v>10688451</v>
      </c>
      <c r="H18" s="23">
        <v>0</v>
      </c>
      <c r="J18" s="23">
        <v>45013940524367</v>
      </c>
      <c r="L18" s="44">
        <f t="shared" si="0"/>
        <v>0.11394181452540665</v>
      </c>
    </row>
    <row r="19" spans="1:12" ht="21.75" customHeight="1" x14ac:dyDescent="0.2">
      <c r="A19" s="68" t="s">
        <v>233</v>
      </c>
      <c r="B19" s="68"/>
      <c r="D19" s="23">
        <v>32739612709087</v>
      </c>
      <c r="F19" s="23">
        <v>69674511203439</v>
      </c>
      <c r="H19" s="23">
        <v>92535228056500</v>
      </c>
      <c r="J19" s="23">
        <v>9878895856026</v>
      </c>
      <c r="L19" s="44">
        <f t="shared" si="0"/>
        <v>2.5006016052600444E-2</v>
      </c>
    </row>
    <row r="20" spans="1:12" ht="21.75" customHeight="1" thickBot="1" x14ac:dyDescent="0.25">
      <c r="A20" s="65" t="s">
        <v>35</v>
      </c>
      <c r="B20" s="65"/>
      <c r="D20" s="19">
        <f>SUM(D9:D19)</f>
        <v>194652583310552</v>
      </c>
      <c r="F20" s="19">
        <f>SUM(F9:F19)</f>
        <v>203948586077532</v>
      </c>
      <c r="H20" s="19">
        <f>SUM(H9:H19)</f>
        <v>244365779251179</v>
      </c>
      <c r="J20" s="19">
        <f>SUM(J9:J19)</f>
        <v>154235390136905</v>
      </c>
      <c r="L20" s="45">
        <f>SUM(L9:L19)</f>
        <v>0.39040928235820321</v>
      </c>
    </row>
    <row r="21" spans="1:12" ht="13.5" thickTop="1" x14ac:dyDescent="0.2"/>
  </sheetData>
  <mergeCells count="19">
    <mergeCell ref="A20:B20"/>
    <mergeCell ref="J6:L6"/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5"/>
  <sheetViews>
    <sheetView rightToLeft="1" workbookViewId="0">
      <selection activeCell="H20" sqref="H20"/>
    </sheetView>
  </sheetViews>
  <sheetFormatPr defaultRowHeight="18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42578125" bestFit="1" customWidth="1"/>
    <col min="9" max="9" width="1.28515625" customWidth="1"/>
    <col min="10" max="10" width="19.42578125" customWidth="1"/>
    <col min="11" max="11" width="0.28515625" customWidth="1"/>
    <col min="13" max="13" width="9.140625" style="23"/>
    <col min="14" max="14" width="20.5703125" style="23" customWidth="1"/>
    <col min="15" max="22" width="9.140625" style="23"/>
  </cols>
  <sheetData>
    <row r="1" spans="1:15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5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</row>
    <row r="3" spans="1:15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5" ht="14.45" customHeight="1" x14ac:dyDescent="0.2"/>
    <row r="5" spans="1:15" ht="29.1" customHeight="1" x14ac:dyDescent="0.2">
      <c r="A5" s="1" t="s">
        <v>149</v>
      </c>
      <c r="B5" s="56" t="s">
        <v>150</v>
      </c>
      <c r="C5" s="56"/>
      <c r="D5" s="56"/>
      <c r="E5" s="56"/>
      <c r="F5" s="56"/>
      <c r="G5" s="56"/>
      <c r="H5" s="56"/>
      <c r="I5" s="56"/>
      <c r="J5" s="56"/>
    </row>
    <row r="6" spans="1:15" ht="14.45" customHeight="1" x14ac:dyDescent="0.2"/>
    <row r="7" spans="1:15" ht="14.45" customHeight="1" x14ac:dyDescent="0.2">
      <c r="A7" s="58" t="s">
        <v>151</v>
      </c>
      <c r="B7" s="58"/>
      <c r="D7" s="2" t="s">
        <v>152</v>
      </c>
      <c r="F7" s="2" t="s">
        <v>145</v>
      </c>
      <c r="H7" s="2" t="s">
        <v>153</v>
      </c>
      <c r="J7" s="2" t="s">
        <v>154</v>
      </c>
    </row>
    <row r="8" spans="1:15" ht="21.75" customHeight="1" x14ac:dyDescent="0.2">
      <c r="A8" s="61" t="s">
        <v>155</v>
      </c>
      <c r="B8" s="61"/>
      <c r="D8" s="40" t="s">
        <v>156</v>
      </c>
      <c r="E8" s="13"/>
      <c r="F8" s="15">
        <f>0</f>
        <v>0</v>
      </c>
      <c r="G8" s="13"/>
      <c r="H8" s="16">
        <f>F8/F$13*100</f>
        <v>0</v>
      </c>
      <c r="I8" s="13"/>
      <c r="J8" s="16">
        <f>F8/395060765987098*100</f>
        <v>0</v>
      </c>
      <c r="K8" s="13"/>
      <c r="L8" s="13"/>
      <c r="O8" s="38"/>
    </row>
    <row r="9" spans="1:15" ht="21.75" customHeight="1" x14ac:dyDescent="0.2">
      <c r="A9" s="68" t="s">
        <v>157</v>
      </c>
      <c r="B9" s="68"/>
      <c r="D9" s="41" t="s">
        <v>158</v>
      </c>
      <c r="E9" s="13"/>
      <c r="F9" s="23">
        <f>'درآمد سرمایه گذاری در صندوق'!J11</f>
        <v>392128835434</v>
      </c>
      <c r="G9" s="13"/>
      <c r="H9" s="38">
        <f t="shared" ref="H9:H12" si="0">F9/F$13*100</f>
        <v>3.5187763336466831</v>
      </c>
      <c r="I9" s="13"/>
      <c r="J9" s="38">
        <f t="shared" ref="J9:J12" si="1">F9/395060765987098*100</f>
        <v>9.9257853270807023E-2</v>
      </c>
      <c r="K9" s="13"/>
      <c r="L9" s="13"/>
      <c r="O9" s="38"/>
    </row>
    <row r="10" spans="1:15" ht="21.75" customHeight="1" x14ac:dyDescent="0.2">
      <c r="A10" s="68" t="s">
        <v>159</v>
      </c>
      <c r="B10" s="68"/>
      <c r="D10" s="41" t="s">
        <v>160</v>
      </c>
      <c r="E10" s="13"/>
      <c r="F10" s="23">
        <f>'درآمد سرمایه گذاری در اوراق به'!J48</f>
        <v>5422586258718</v>
      </c>
      <c r="G10" s="13"/>
      <c r="H10" s="38">
        <f t="shared" si="0"/>
        <v>48.659691586354015</v>
      </c>
      <c r="I10" s="13"/>
      <c r="J10" s="38">
        <f t="shared" si="1"/>
        <v>1.3725954905112223</v>
      </c>
      <c r="K10" s="13"/>
      <c r="L10" s="13"/>
      <c r="O10" s="38"/>
    </row>
    <row r="11" spans="1:15" ht="21.75" customHeight="1" x14ac:dyDescent="0.2">
      <c r="A11" s="68" t="s">
        <v>161</v>
      </c>
      <c r="B11" s="68"/>
      <c r="D11" s="41" t="s">
        <v>162</v>
      </c>
      <c r="E11" s="13"/>
      <c r="F11" s="23">
        <f>'درآمد سپرده بانکی'!D19</f>
        <v>5327136296421</v>
      </c>
      <c r="G11" s="13"/>
      <c r="H11" s="38">
        <f t="shared" si="0"/>
        <v>47.803169346650776</v>
      </c>
      <c r="I11" s="13"/>
      <c r="J11" s="38">
        <f t="shared" si="1"/>
        <v>1.3484346599467119</v>
      </c>
      <c r="K11" s="13"/>
      <c r="L11" s="13"/>
      <c r="O11" s="38"/>
    </row>
    <row r="12" spans="1:15" ht="21.75" customHeight="1" x14ac:dyDescent="0.2">
      <c r="A12" s="63" t="s">
        <v>163</v>
      </c>
      <c r="B12" s="63"/>
      <c r="D12" s="42" t="s">
        <v>164</v>
      </c>
      <c r="E12" s="13"/>
      <c r="F12" s="17">
        <f>'سایر درآمدها'!D11</f>
        <v>2046324222</v>
      </c>
      <c r="G12" s="13"/>
      <c r="H12" s="38">
        <f t="shared" si="0"/>
        <v>1.8362733348523411E-2</v>
      </c>
      <c r="I12" s="13"/>
      <c r="J12" s="38">
        <f t="shared" si="1"/>
        <v>5.1797708053520793E-4</v>
      </c>
      <c r="K12" s="13"/>
      <c r="L12" s="13"/>
      <c r="O12" s="38"/>
    </row>
    <row r="13" spans="1:15" ht="21.75" customHeight="1" x14ac:dyDescent="0.2">
      <c r="A13" s="65" t="s">
        <v>35</v>
      </c>
      <c r="B13" s="65"/>
      <c r="D13" s="19"/>
      <c r="E13" s="13"/>
      <c r="F13" s="19">
        <f>SUM(F8:F12)</f>
        <v>11143897714795</v>
      </c>
      <c r="G13" s="13"/>
      <c r="H13" s="20">
        <f>SUM(H8:H12)</f>
        <v>100</v>
      </c>
      <c r="I13" s="13"/>
      <c r="J13" s="20">
        <f>SUM(J8:J12)</f>
        <v>2.8208059808092765</v>
      </c>
      <c r="K13" s="13"/>
      <c r="L13" s="13"/>
      <c r="O13" s="38"/>
    </row>
    <row r="14" spans="1:15" x14ac:dyDescent="0.2">
      <c r="D14" s="13"/>
      <c r="E14" s="13"/>
      <c r="F14" s="13"/>
      <c r="G14" s="13"/>
      <c r="H14" s="13"/>
      <c r="I14" s="13"/>
      <c r="J14" s="13"/>
      <c r="K14" s="13"/>
      <c r="L14" s="13"/>
    </row>
    <row r="15" spans="1:15" x14ac:dyDescent="0.2">
      <c r="D15" s="23"/>
      <c r="E15" s="23"/>
      <c r="F15" s="23"/>
      <c r="G15" s="23"/>
      <c r="H15" s="23"/>
      <c r="I15" s="23"/>
      <c r="J15" s="23"/>
      <c r="K15" s="13"/>
      <c r="L15" s="13"/>
    </row>
    <row r="16" spans="1:15" x14ac:dyDescent="0.2">
      <c r="D16" s="23"/>
      <c r="E16" s="23"/>
      <c r="F16" s="23"/>
      <c r="G16" s="23"/>
      <c r="H16" s="23"/>
      <c r="I16" s="23"/>
      <c r="J16" s="23"/>
      <c r="K16" s="13"/>
      <c r="L16" s="13"/>
    </row>
    <row r="17" spans="4:12" x14ac:dyDescent="0.2">
      <c r="D17" s="23"/>
      <c r="E17" s="23"/>
      <c r="F17" s="23"/>
      <c r="G17" s="23"/>
      <c r="H17" s="23"/>
      <c r="I17" s="23"/>
      <c r="J17" s="23"/>
      <c r="K17" s="13"/>
      <c r="L17" s="13"/>
    </row>
    <row r="18" spans="4:12" x14ac:dyDescent="0.2">
      <c r="D18" s="23"/>
      <c r="E18" s="23"/>
      <c r="F18" s="23"/>
      <c r="G18" s="23"/>
      <c r="H18" s="23"/>
      <c r="I18" s="23"/>
      <c r="J18" s="23"/>
      <c r="K18" s="13"/>
      <c r="L18" s="13"/>
    </row>
    <row r="19" spans="4:12" x14ac:dyDescent="0.2">
      <c r="D19" s="23"/>
      <c r="E19" s="23"/>
      <c r="F19" s="23"/>
      <c r="G19" s="23"/>
      <c r="H19" s="23"/>
      <c r="I19" s="23"/>
      <c r="J19" s="23"/>
    </row>
    <row r="20" spans="4:12" x14ac:dyDescent="0.2">
      <c r="D20" s="23"/>
      <c r="E20" s="23"/>
      <c r="F20" s="23"/>
      <c r="G20" s="23"/>
      <c r="H20" s="23"/>
      <c r="I20" s="23"/>
      <c r="J20" s="23"/>
    </row>
    <row r="21" spans="4:12" x14ac:dyDescent="0.2">
      <c r="D21" s="23"/>
      <c r="E21" s="23"/>
      <c r="F21" s="23"/>
      <c r="G21" s="23"/>
      <c r="H21" s="23"/>
      <c r="I21" s="23"/>
      <c r="J21" s="23"/>
    </row>
    <row r="22" spans="4:12" x14ac:dyDescent="0.2">
      <c r="D22" s="23"/>
      <c r="E22" s="23"/>
      <c r="F22" s="23"/>
      <c r="G22" s="23"/>
      <c r="H22" s="23"/>
      <c r="I22" s="23"/>
      <c r="J22" s="23"/>
    </row>
    <row r="23" spans="4:12" x14ac:dyDescent="0.2">
      <c r="D23" s="23"/>
      <c r="E23" s="23"/>
      <c r="F23" s="23"/>
      <c r="G23" s="23"/>
      <c r="H23" s="23"/>
      <c r="I23" s="23"/>
      <c r="J23" s="23"/>
    </row>
    <row r="24" spans="4:12" x14ac:dyDescent="0.2">
      <c r="D24" s="23"/>
      <c r="E24" s="23"/>
      <c r="F24" s="23"/>
      <c r="G24" s="23"/>
      <c r="H24" s="23"/>
      <c r="I24" s="23"/>
      <c r="J24" s="23"/>
    </row>
    <row r="25" spans="4:12" x14ac:dyDescent="0.2">
      <c r="D25" s="23"/>
      <c r="E25" s="23"/>
      <c r="F25" s="23"/>
      <c r="G25" s="23"/>
      <c r="H25" s="23"/>
      <c r="I25" s="23"/>
      <c r="J25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8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3" bestFit="1" customWidth="1"/>
    <col min="5" max="5" width="1.28515625" style="13" customWidth="1"/>
    <col min="6" max="6" width="16.140625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16.14062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28515625" style="13" bestFit="1" customWidth="1"/>
    <col min="15" max="16" width="1.28515625" style="13" customWidth="1"/>
    <col min="17" max="17" width="16" style="13" bestFit="1" customWidth="1"/>
    <col min="18" max="18" width="1.28515625" style="13" customWidth="1"/>
    <col min="19" max="19" width="16.28515625" style="13" bestFit="1" customWidth="1"/>
    <col min="20" max="20" width="1.28515625" style="13" customWidth="1"/>
    <col min="21" max="21" width="16.140625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5" width="9.140625" style="13"/>
    <col min="26" max="26" width="19" style="13" bestFit="1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169</v>
      </c>
      <c r="B5" s="56" t="s">
        <v>170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8" t="s">
        <v>165</v>
      </c>
      <c r="E6" s="58"/>
      <c r="F6" s="58"/>
      <c r="G6" s="58"/>
      <c r="H6" s="58"/>
      <c r="I6" s="58"/>
      <c r="J6" s="58"/>
      <c r="K6" s="58"/>
      <c r="L6" s="58"/>
      <c r="N6" s="58" t="s">
        <v>166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14"/>
      <c r="E7" s="14"/>
      <c r="F7" s="14"/>
      <c r="G7" s="14"/>
      <c r="H7" s="14"/>
      <c r="I7" s="14"/>
      <c r="J7" s="60" t="s">
        <v>35</v>
      </c>
      <c r="K7" s="60"/>
      <c r="L7" s="60"/>
      <c r="N7" s="14"/>
      <c r="O7" s="14"/>
      <c r="P7" s="14"/>
      <c r="Q7" s="14"/>
      <c r="R7" s="14"/>
      <c r="S7" s="14"/>
      <c r="T7" s="14"/>
      <c r="U7" s="60" t="s">
        <v>35</v>
      </c>
      <c r="V7" s="60"/>
      <c r="W7" s="60"/>
    </row>
    <row r="8" spans="1:23" ht="14.45" customHeight="1" x14ac:dyDescent="0.2">
      <c r="A8" s="58" t="s">
        <v>30</v>
      </c>
      <c r="B8" s="58"/>
      <c r="D8" s="2" t="s">
        <v>171</v>
      </c>
      <c r="F8" s="2" t="s">
        <v>167</v>
      </c>
      <c r="H8" s="2" t="s">
        <v>168</v>
      </c>
      <c r="J8" s="4" t="s">
        <v>145</v>
      </c>
      <c r="K8" s="14"/>
      <c r="L8" s="48" t="s">
        <v>153</v>
      </c>
      <c r="N8" s="2" t="s">
        <v>171</v>
      </c>
      <c r="P8" s="58" t="s">
        <v>167</v>
      </c>
      <c r="Q8" s="58"/>
      <c r="S8" s="2" t="s">
        <v>168</v>
      </c>
      <c r="U8" s="4" t="s">
        <v>145</v>
      </c>
      <c r="V8" s="14"/>
      <c r="W8" s="48" t="s">
        <v>153</v>
      </c>
    </row>
    <row r="9" spans="1:23" ht="21.75" customHeight="1" x14ac:dyDescent="0.2">
      <c r="A9" s="61" t="s">
        <v>34</v>
      </c>
      <c r="B9" s="61"/>
      <c r="D9" s="15">
        <v>0</v>
      </c>
      <c r="F9" s="15">
        <v>371880513934</v>
      </c>
      <c r="H9" s="15">
        <v>0</v>
      </c>
      <c r="J9" s="15">
        <f>D9+F9+H9</f>
        <v>371880513934</v>
      </c>
      <c r="L9" s="38">
        <f>J9/11143897714795*100</f>
        <v>3.3370775957525112</v>
      </c>
      <c r="N9" s="15">
        <v>0</v>
      </c>
      <c r="P9" s="62">
        <v>54758318691</v>
      </c>
      <c r="Q9" s="62"/>
      <c r="S9" s="15">
        <f>45135295651-39577</f>
        <v>45135256074</v>
      </c>
      <c r="U9" s="15">
        <f>N9+P9+S9</f>
        <v>99893574765</v>
      </c>
      <c r="W9" s="38">
        <f>U9/49978392507189*100</f>
        <v>0.19987352484502396</v>
      </c>
    </row>
    <row r="10" spans="1:23" ht="21.75" customHeight="1" x14ac:dyDescent="0.2">
      <c r="A10" s="63" t="s">
        <v>33</v>
      </c>
      <c r="B10" s="63"/>
      <c r="D10" s="17">
        <v>0</v>
      </c>
      <c r="F10" s="17">
        <v>20248321500</v>
      </c>
      <c r="H10" s="17">
        <v>0</v>
      </c>
      <c r="J10" s="17">
        <f>D10+F10+H10</f>
        <v>20248321500</v>
      </c>
      <c r="L10" s="38">
        <f>J10/11143897714795*100</f>
        <v>0.18169873789417207</v>
      </c>
      <c r="N10" s="17">
        <v>0</v>
      </c>
      <c r="P10" s="64">
        <f>139558264392+6</f>
        <v>139558264398</v>
      </c>
      <c r="Q10" s="70"/>
      <c r="S10" s="17">
        <v>0</v>
      </c>
      <c r="U10" s="17">
        <f>N10+P10+S10</f>
        <v>139558264398</v>
      </c>
      <c r="W10" s="38">
        <f>U10/49978392507189*100</f>
        <v>0.27923720111231198</v>
      </c>
    </row>
    <row r="11" spans="1:23" ht="21.75" customHeight="1" x14ac:dyDescent="0.2">
      <c r="A11" s="65" t="s">
        <v>35</v>
      </c>
      <c r="B11" s="65"/>
      <c r="D11" s="19">
        <f>SUM(D9:D10)</f>
        <v>0</v>
      </c>
      <c r="F11" s="19">
        <f>SUM(F9:F10)</f>
        <v>392128835434</v>
      </c>
      <c r="H11" s="19">
        <f>SUM(H9:H10)</f>
        <v>0</v>
      </c>
      <c r="J11" s="19">
        <f>SUM(J9:J10)</f>
        <v>392128835434</v>
      </c>
      <c r="L11" s="20">
        <f>SUM(L9:L10)</f>
        <v>3.5187763336466831</v>
      </c>
      <c r="N11" s="19">
        <f>SUM(N9:N10)</f>
        <v>0</v>
      </c>
      <c r="Q11" s="19">
        <f>SUM(P9:Q10)</f>
        <v>194316583089</v>
      </c>
      <c r="S11" s="19">
        <f>SUM(S9:S10)</f>
        <v>45135256074</v>
      </c>
      <c r="U11" s="19">
        <f>SUM(U9:U10)</f>
        <v>239451839163</v>
      </c>
      <c r="W11" s="20">
        <f>SUM(W9:W10)</f>
        <v>0.47911072595733595</v>
      </c>
    </row>
    <row r="14" spans="1:23" x14ac:dyDescent="0.2">
      <c r="F14" s="22"/>
      <c r="H14" s="22"/>
      <c r="Q14" s="22"/>
      <c r="S14" s="22"/>
    </row>
    <row r="15" spans="1:23" x14ac:dyDescent="0.2">
      <c r="F15" s="22"/>
      <c r="H15" s="22"/>
      <c r="Q15" s="22"/>
      <c r="S15" s="22"/>
    </row>
    <row r="16" spans="1:23" x14ac:dyDescent="0.2">
      <c r="S16" s="22"/>
    </row>
    <row r="17" spans="6:19" x14ac:dyDescent="0.2">
      <c r="S17" s="22"/>
    </row>
    <row r="18" spans="6:19" x14ac:dyDescent="0.2">
      <c r="F18" s="22"/>
      <c r="Q18" s="22"/>
      <c r="S18" s="22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52"/>
  <sheetViews>
    <sheetView rightToLeft="1" topLeftCell="A41" workbookViewId="0">
      <selection activeCell="V9" sqref="V9:V10"/>
    </sheetView>
  </sheetViews>
  <sheetFormatPr defaultRowHeight="18.75" x14ac:dyDescent="0.2"/>
  <cols>
    <col min="1" max="1" width="5.140625" customWidth="1"/>
    <col min="2" max="2" width="26.140625" customWidth="1"/>
    <col min="3" max="3" width="1.28515625" customWidth="1"/>
    <col min="4" max="4" width="17.85546875" style="13" bestFit="1" customWidth="1"/>
    <col min="5" max="5" width="1.28515625" style="13" customWidth="1"/>
    <col min="6" max="6" width="17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17.42578125" style="13" bestFit="1" customWidth="1"/>
    <col min="11" max="11" width="1.28515625" style="13" customWidth="1"/>
    <col min="12" max="12" width="18.85546875" style="13" bestFit="1" customWidth="1"/>
    <col min="13" max="13" width="1.28515625" style="13" customWidth="1"/>
    <col min="14" max="14" width="18.42578125" style="13" bestFit="1" customWidth="1"/>
    <col min="15" max="15" width="1.28515625" style="13" customWidth="1"/>
    <col min="16" max="16" width="18.28515625" style="13" bestFit="1" customWidth="1"/>
    <col min="17" max="17" width="1.28515625" style="13" customWidth="1"/>
    <col min="18" max="18" width="19" style="13" bestFit="1" customWidth="1"/>
    <col min="19" max="19" width="0.28515625" style="13" customWidth="1"/>
    <col min="20" max="21" width="9.140625" style="13"/>
    <col min="22" max="22" width="33.85546875" style="8" bestFit="1" customWidth="1"/>
    <col min="23" max="24" width="17.85546875" style="23" bestFit="1" customWidth="1"/>
  </cols>
  <sheetData>
    <row r="1" spans="1:2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22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2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22" ht="14.45" customHeight="1" x14ac:dyDescent="0.2"/>
    <row r="5" spans="1:22" ht="14.45" customHeight="1" x14ac:dyDescent="0.2">
      <c r="A5" s="1" t="s">
        <v>172</v>
      </c>
      <c r="B5" s="56" t="s">
        <v>173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22" ht="14.45" customHeight="1" x14ac:dyDescent="0.2">
      <c r="D6" s="58" t="s">
        <v>165</v>
      </c>
      <c r="E6" s="58"/>
      <c r="F6" s="58"/>
      <c r="G6" s="58"/>
      <c r="H6" s="58"/>
      <c r="I6" s="58"/>
      <c r="J6" s="58"/>
      <c r="L6" s="58" t="s">
        <v>166</v>
      </c>
      <c r="M6" s="58"/>
      <c r="N6" s="58"/>
      <c r="O6" s="58"/>
      <c r="P6" s="58"/>
      <c r="Q6" s="58"/>
      <c r="R6" s="58"/>
    </row>
    <row r="7" spans="1:22" ht="14.45" customHeight="1" x14ac:dyDescent="0.2">
      <c r="D7" s="14"/>
      <c r="E7" s="14"/>
      <c r="F7" s="14"/>
      <c r="G7" s="14"/>
      <c r="H7" s="14"/>
      <c r="I7" s="14"/>
      <c r="J7" s="14"/>
      <c r="L7" s="14"/>
      <c r="M7" s="14"/>
      <c r="N7" s="14"/>
      <c r="O7" s="14"/>
      <c r="P7" s="14"/>
      <c r="Q7" s="14"/>
      <c r="R7" s="14"/>
    </row>
    <row r="8" spans="1:22" ht="14.45" customHeight="1" x14ac:dyDescent="0.2">
      <c r="A8" s="58" t="s">
        <v>174</v>
      </c>
      <c r="B8" s="58"/>
      <c r="D8" s="2" t="s">
        <v>175</v>
      </c>
      <c r="F8" s="2" t="s">
        <v>167</v>
      </c>
      <c r="H8" s="2" t="s">
        <v>168</v>
      </c>
      <c r="J8" s="2" t="s">
        <v>35</v>
      </c>
      <c r="L8" s="2" t="s">
        <v>175</v>
      </c>
      <c r="N8" s="2" t="s">
        <v>167</v>
      </c>
      <c r="P8" s="2" t="s">
        <v>168</v>
      </c>
      <c r="R8" s="2" t="s">
        <v>35</v>
      </c>
    </row>
    <row r="9" spans="1:22" ht="21.75" customHeight="1" x14ac:dyDescent="0.2">
      <c r="A9" s="61" t="s">
        <v>176</v>
      </c>
      <c r="B9" s="61"/>
      <c r="D9" s="15">
        <v>0</v>
      </c>
      <c r="F9" s="15">
        <v>0</v>
      </c>
      <c r="H9" s="15">
        <v>0</v>
      </c>
      <c r="J9" s="15">
        <f>D9+F9+H9</f>
        <v>0</v>
      </c>
      <c r="L9" s="15">
        <v>76545676242</v>
      </c>
      <c r="N9" s="15">
        <v>0</v>
      </c>
      <c r="P9" s="15">
        <v>21643743397</v>
      </c>
      <c r="R9" s="15">
        <f>L9+N9+P9</f>
        <v>98189419639</v>
      </c>
      <c r="V9" s="23"/>
    </row>
    <row r="10" spans="1:22" ht="21.75" customHeight="1" x14ac:dyDescent="0.2">
      <c r="A10" s="68" t="s">
        <v>61</v>
      </c>
      <c r="B10" s="68"/>
      <c r="D10" s="23">
        <v>223927528364</v>
      </c>
      <c r="F10" s="23">
        <v>0</v>
      </c>
      <c r="H10" s="23">
        <v>0</v>
      </c>
      <c r="J10" s="23">
        <f>D10+F10+H10</f>
        <v>223927528364</v>
      </c>
      <c r="L10" s="23">
        <v>1499490769866</v>
      </c>
      <c r="N10" s="23">
        <v>733484254956</v>
      </c>
      <c r="P10" s="23">
        <v>12512198</v>
      </c>
      <c r="R10" s="23">
        <f>L10+N10+P10</f>
        <v>2232987537020</v>
      </c>
      <c r="V10" s="23"/>
    </row>
    <row r="11" spans="1:22" ht="21.75" customHeight="1" x14ac:dyDescent="0.2">
      <c r="A11" s="68" t="s">
        <v>82</v>
      </c>
      <c r="B11" s="68"/>
      <c r="D11" s="23">
        <v>22784639731</v>
      </c>
      <c r="F11" s="23">
        <v>0</v>
      </c>
      <c r="H11" s="23">
        <v>0</v>
      </c>
      <c r="J11" s="23">
        <f t="shared" ref="J11:J47" si="0">D11+F11+H11</f>
        <v>22784639731</v>
      </c>
      <c r="L11" s="23">
        <v>154535501712</v>
      </c>
      <c r="N11" s="23">
        <v>95147264283</v>
      </c>
      <c r="P11" s="23">
        <v>607159040</v>
      </c>
      <c r="R11" s="23">
        <f t="shared" ref="R11:R47" si="1">L11+N11+P11</f>
        <v>250289925035</v>
      </c>
    </row>
    <row r="12" spans="1:22" ht="21.75" customHeight="1" x14ac:dyDescent="0.2">
      <c r="A12" s="68" t="s">
        <v>85</v>
      </c>
      <c r="B12" s="68"/>
      <c r="D12" s="23">
        <v>106520246560</v>
      </c>
      <c r="F12" s="23">
        <v>0</v>
      </c>
      <c r="H12" s="23">
        <v>0</v>
      </c>
      <c r="J12" s="23">
        <f t="shared" si="0"/>
        <v>106520246560</v>
      </c>
      <c r="L12" s="23">
        <v>225646791230</v>
      </c>
      <c r="N12" s="23">
        <v>-3085975349</v>
      </c>
      <c r="P12" s="23">
        <v>3933000000</v>
      </c>
      <c r="R12" s="23">
        <f t="shared" si="1"/>
        <v>226493815881</v>
      </c>
    </row>
    <row r="13" spans="1:22" ht="21.75" customHeight="1" x14ac:dyDescent="0.2">
      <c r="A13" s="68" t="s">
        <v>88</v>
      </c>
      <c r="B13" s="68"/>
      <c r="D13" s="23">
        <v>103786818813</v>
      </c>
      <c r="F13" s="23">
        <v>97894424827</v>
      </c>
      <c r="H13" s="23">
        <v>0</v>
      </c>
      <c r="J13" s="23">
        <f t="shared" si="0"/>
        <v>201681243640</v>
      </c>
      <c r="L13" s="23">
        <v>678675492566</v>
      </c>
      <c r="N13" s="23">
        <v>51416454255</v>
      </c>
      <c r="P13" s="23">
        <v>38872020737</v>
      </c>
      <c r="R13" s="23">
        <f t="shared" si="1"/>
        <v>768963967558</v>
      </c>
    </row>
    <row r="14" spans="1:22" ht="21.75" customHeight="1" x14ac:dyDescent="0.2">
      <c r="A14" s="68" t="s">
        <v>177</v>
      </c>
      <c r="B14" s="68"/>
      <c r="D14" s="23">
        <v>0</v>
      </c>
      <c r="F14" s="23">
        <v>0</v>
      </c>
      <c r="H14" s="23">
        <v>0</v>
      </c>
      <c r="J14" s="23">
        <f t="shared" si="0"/>
        <v>0</v>
      </c>
      <c r="L14" s="23">
        <v>1103885382556</v>
      </c>
      <c r="N14" s="23">
        <v>0</v>
      </c>
      <c r="P14" s="23">
        <v>-1231663844699</v>
      </c>
      <c r="R14" s="23">
        <f t="shared" si="1"/>
        <v>-127778462143</v>
      </c>
    </row>
    <row r="15" spans="1:22" ht="21.75" customHeight="1" x14ac:dyDescent="0.2">
      <c r="A15" s="68" t="s">
        <v>111</v>
      </c>
      <c r="B15" s="68"/>
      <c r="D15" s="23">
        <v>1057811232891</v>
      </c>
      <c r="F15" s="23">
        <v>-374290483824</v>
      </c>
      <c r="H15" s="23">
        <v>0</v>
      </c>
      <c r="J15" s="23">
        <f t="shared" si="0"/>
        <v>683520749067</v>
      </c>
      <c r="L15" s="23">
        <v>7311442026177</v>
      </c>
      <c r="N15" s="23">
        <v>-1584669752037</v>
      </c>
      <c r="P15" s="23">
        <v>-262357264</v>
      </c>
      <c r="R15" s="23">
        <f t="shared" si="1"/>
        <v>5726509916876</v>
      </c>
    </row>
    <row r="16" spans="1:22" ht="21.75" customHeight="1" x14ac:dyDescent="0.2">
      <c r="A16" s="68" t="s">
        <v>97</v>
      </c>
      <c r="B16" s="68"/>
      <c r="D16" s="23">
        <v>594303708309</v>
      </c>
      <c r="F16" s="23">
        <v>393450315119</v>
      </c>
      <c r="H16" s="23">
        <v>0</v>
      </c>
      <c r="J16" s="23">
        <f t="shared" si="0"/>
        <v>987754023428</v>
      </c>
      <c r="L16" s="23">
        <v>4813754873235</v>
      </c>
      <c r="N16" s="23">
        <v>-9204276330</v>
      </c>
      <c r="P16" s="23">
        <v>-1557509444</v>
      </c>
      <c r="R16" s="23">
        <f t="shared" si="1"/>
        <v>4802993087461</v>
      </c>
    </row>
    <row r="17" spans="1:18" ht="21.75" customHeight="1" x14ac:dyDescent="0.2">
      <c r="A17" s="68" t="s">
        <v>178</v>
      </c>
      <c r="B17" s="68"/>
      <c r="D17" s="23">
        <v>0</v>
      </c>
      <c r="F17" s="23">
        <v>0</v>
      </c>
      <c r="H17" s="23">
        <v>0</v>
      </c>
      <c r="J17" s="23">
        <f t="shared" si="0"/>
        <v>0</v>
      </c>
      <c r="L17" s="23">
        <v>0</v>
      </c>
      <c r="N17" s="23">
        <v>0</v>
      </c>
      <c r="P17" s="23">
        <v>-740666266</v>
      </c>
      <c r="R17" s="23">
        <f t="shared" si="1"/>
        <v>-740666266</v>
      </c>
    </row>
    <row r="18" spans="1:18" ht="21.75" customHeight="1" x14ac:dyDescent="0.2">
      <c r="A18" s="68" t="s">
        <v>179</v>
      </c>
      <c r="B18" s="68"/>
      <c r="D18" s="23">
        <v>0</v>
      </c>
      <c r="F18" s="23">
        <v>0</v>
      </c>
      <c r="H18" s="23">
        <v>0</v>
      </c>
      <c r="J18" s="23">
        <f t="shared" si="0"/>
        <v>0</v>
      </c>
      <c r="L18" s="23">
        <v>28850252364</v>
      </c>
      <c r="N18" s="23">
        <v>0</v>
      </c>
      <c r="P18" s="23">
        <v>20310849831</v>
      </c>
      <c r="R18" s="23">
        <f t="shared" si="1"/>
        <v>49161102195</v>
      </c>
    </row>
    <row r="19" spans="1:18" ht="21.75" customHeight="1" x14ac:dyDescent="0.2">
      <c r="A19" s="68" t="s">
        <v>180</v>
      </c>
      <c r="B19" s="68"/>
      <c r="D19" s="23">
        <v>0</v>
      </c>
      <c r="F19" s="23">
        <v>0</v>
      </c>
      <c r="H19" s="23">
        <v>0</v>
      </c>
      <c r="J19" s="23">
        <f t="shared" si="0"/>
        <v>0</v>
      </c>
      <c r="L19" s="23">
        <v>628391763560</v>
      </c>
      <c r="N19" s="23">
        <v>0</v>
      </c>
      <c r="P19" s="23">
        <v>687975528212</v>
      </c>
      <c r="R19" s="23">
        <f t="shared" si="1"/>
        <v>1316367291772</v>
      </c>
    </row>
    <row r="20" spans="1:18" ht="21.75" customHeight="1" x14ac:dyDescent="0.2">
      <c r="A20" s="68" t="s">
        <v>181</v>
      </c>
      <c r="B20" s="68"/>
      <c r="D20" s="23">
        <v>0</v>
      </c>
      <c r="F20" s="23">
        <v>0</v>
      </c>
      <c r="H20" s="23">
        <v>0</v>
      </c>
      <c r="J20" s="23">
        <f t="shared" si="0"/>
        <v>0</v>
      </c>
      <c r="L20" s="23">
        <v>153213034117</v>
      </c>
      <c r="N20" s="23">
        <v>0</v>
      </c>
      <c r="P20" s="23">
        <v>3786550340</v>
      </c>
      <c r="R20" s="23">
        <f t="shared" si="1"/>
        <v>156999584457</v>
      </c>
    </row>
    <row r="21" spans="1:18" ht="21.75" customHeight="1" x14ac:dyDescent="0.2">
      <c r="A21" s="68" t="s">
        <v>103</v>
      </c>
      <c r="B21" s="68"/>
      <c r="D21" s="23">
        <v>147120264945</v>
      </c>
      <c r="F21" s="23">
        <v>52785892056</v>
      </c>
      <c r="H21" s="23">
        <v>0</v>
      </c>
      <c r="J21" s="23">
        <f t="shared" si="0"/>
        <v>199906157001</v>
      </c>
      <c r="L21" s="23">
        <v>2227919079235</v>
      </c>
      <c r="N21" s="23">
        <v>-706487796324</v>
      </c>
      <c r="P21" s="23">
        <v>-362688426000</v>
      </c>
      <c r="R21" s="23">
        <f t="shared" si="1"/>
        <v>1158742856911</v>
      </c>
    </row>
    <row r="22" spans="1:18" ht="21.75" customHeight="1" x14ac:dyDescent="0.2">
      <c r="A22" s="68" t="s">
        <v>182</v>
      </c>
      <c r="B22" s="68"/>
      <c r="D22" s="23">
        <v>0</v>
      </c>
      <c r="F22" s="23">
        <v>0</v>
      </c>
      <c r="H22" s="23">
        <v>0</v>
      </c>
      <c r="J22" s="23">
        <f t="shared" si="0"/>
        <v>0</v>
      </c>
      <c r="L22" s="23">
        <v>273241313923</v>
      </c>
      <c r="N22" s="23">
        <v>0</v>
      </c>
      <c r="P22" s="23">
        <v>39669390431</v>
      </c>
      <c r="R22" s="23">
        <f t="shared" si="1"/>
        <v>312910704354</v>
      </c>
    </row>
    <row r="23" spans="1:18" ht="21.75" customHeight="1" x14ac:dyDescent="0.2">
      <c r="A23" s="68" t="s">
        <v>183</v>
      </c>
      <c r="B23" s="68"/>
      <c r="D23" s="23">
        <v>308069554466</v>
      </c>
      <c r="F23" s="23">
        <v>-13387499999</v>
      </c>
      <c r="H23" s="23">
        <v>0</v>
      </c>
      <c r="J23" s="23">
        <f t="shared" si="0"/>
        <v>294682054467</v>
      </c>
      <c r="L23" s="23">
        <v>308069554466</v>
      </c>
      <c r="N23" s="23">
        <v>-13387499999</v>
      </c>
      <c r="P23" s="23">
        <v>0</v>
      </c>
      <c r="R23" s="23">
        <f t="shared" si="1"/>
        <v>294682054467</v>
      </c>
    </row>
    <row r="24" spans="1:18" ht="21.75" customHeight="1" x14ac:dyDescent="0.2">
      <c r="A24" s="68" t="s">
        <v>114</v>
      </c>
      <c r="B24" s="68"/>
      <c r="D24" s="23">
        <v>234215095839</v>
      </c>
      <c r="F24" s="23">
        <v>0</v>
      </c>
      <c r="H24" s="23">
        <v>0</v>
      </c>
      <c r="J24" s="23">
        <f t="shared" si="0"/>
        <v>234215095839</v>
      </c>
      <c r="L24" s="23">
        <v>297153965539</v>
      </c>
      <c r="N24" s="23">
        <v>-3806249999</v>
      </c>
      <c r="P24" s="23">
        <v>0</v>
      </c>
      <c r="R24" s="23">
        <f t="shared" si="1"/>
        <v>293347715540</v>
      </c>
    </row>
    <row r="25" spans="1:18" ht="21.75" customHeight="1" x14ac:dyDescent="0.2">
      <c r="A25" s="68" t="s">
        <v>126</v>
      </c>
      <c r="B25" s="68"/>
      <c r="D25" s="23">
        <v>9265191550</v>
      </c>
      <c r="F25" s="23">
        <v>216470298773</v>
      </c>
      <c r="H25" s="23">
        <v>0</v>
      </c>
      <c r="J25" s="23">
        <f t="shared" si="0"/>
        <v>225735490323</v>
      </c>
      <c r="L25" s="23">
        <v>9265191550</v>
      </c>
      <c r="N25" s="23">
        <v>216470298773</v>
      </c>
      <c r="P25" s="23">
        <v>0</v>
      </c>
      <c r="R25" s="23">
        <f t="shared" si="1"/>
        <v>225735490323</v>
      </c>
    </row>
    <row r="26" spans="1:18" ht="21.75" customHeight="1" x14ac:dyDescent="0.2">
      <c r="A26" s="68" t="s">
        <v>100</v>
      </c>
      <c r="B26" s="68"/>
      <c r="D26" s="23">
        <v>184894058400</v>
      </c>
      <c r="F26" s="23">
        <v>27862341610</v>
      </c>
      <c r="H26" s="23">
        <v>0</v>
      </c>
      <c r="J26" s="23">
        <f t="shared" si="0"/>
        <v>212756400010</v>
      </c>
      <c r="L26" s="23">
        <v>289143954705</v>
      </c>
      <c r="N26" s="23">
        <v>-233400124171</v>
      </c>
      <c r="P26" s="23">
        <v>0</v>
      </c>
      <c r="R26" s="23">
        <f t="shared" si="1"/>
        <v>55743830534</v>
      </c>
    </row>
    <row r="27" spans="1:18" ht="21.75" customHeight="1" x14ac:dyDescent="0.2">
      <c r="A27" s="68" t="s">
        <v>94</v>
      </c>
      <c r="B27" s="68"/>
      <c r="D27" s="23">
        <v>355225852228</v>
      </c>
      <c r="F27" s="23">
        <v>41651463795</v>
      </c>
      <c r="H27" s="23">
        <v>0</v>
      </c>
      <c r="J27" s="23">
        <f t="shared" si="0"/>
        <v>396877316023</v>
      </c>
      <c r="L27" s="23">
        <v>1096747272969</v>
      </c>
      <c r="N27" s="23">
        <v>-10231600515</v>
      </c>
      <c r="P27" s="23">
        <v>0</v>
      </c>
      <c r="R27" s="23">
        <f t="shared" si="1"/>
        <v>1086515672454</v>
      </c>
    </row>
    <row r="28" spans="1:18" ht="21.75" customHeight="1" x14ac:dyDescent="0.2">
      <c r="A28" s="68" t="s">
        <v>91</v>
      </c>
      <c r="B28" s="68"/>
      <c r="D28" s="23">
        <v>91472045</v>
      </c>
      <c r="F28" s="23">
        <v>7495921</v>
      </c>
      <c r="H28" s="23">
        <v>0</v>
      </c>
      <c r="J28" s="23">
        <f t="shared" si="0"/>
        <v>98967966</v>
      </c>
      <c r="L28" s="23">
        <v>269457091348</v>
      </c>
      <c r="N28" s="23">
        <v>10471651</v>
      </c>
      <c r="P28" s="23">
        <v>0</v>
      </c>
      <c r="R28" s="23">
        <f t="shared" si="1"/>
        <v>269467562999</v>
      </c>
    </row>
    <row r="29" spans="1:18" ht="21.75" customHeight="1" x14ac:dyDescent="0.2">
      <c r="A29" s="68" t="s">
        <v>108</v>
      </c>
      <c r="B29" s="68"/>
      <c r="D29" s="23">
        <v>26792113703</v>
      </c>
      <c r="F29" s="23">
        <v>0</v>
      </c>
      <c r="H29" s="23">
        <v>0</v>
      </c>
      <c r="J29" s="23">
        <f t="shared" si="0"/>
        <v>26792113703</v>
      </c>
      <c r="L29" s="23">
        <v>186120082656</v>
      </c>
      <c r="N29" s="23">
        <v>0</v>
      </c>
      <c r="P29" s="23">
        <v>0</v>
      </c>
      <c r="R29" s="23">
        <f t="shared" si="1"/>
        <v>186120082656</v>
      </c>
    </row>
    <row r="30" spans="1:18" ht="21.75" customHeight="1" x14ac:dyDescent="0.2">
      <c r="A30" s="68" t="s">
        <v>55</v>
      </c>
      <c r="B30" s="68"/>
      <c r="D30" s="23">
        <v>308987507972</v>
      </c>
      <c r="F30" s="23">
        <v>0</v>
      </c>
      <c r="H30" s="23">
        <v>0</v>
      </c>
      <c r="J30" s="23">
        <f t="shared" si="0"/>
        <v>308987507972</v>
      </c>
      <c r="L30" s="23">
        <v>2103417661984</v>
      </c>
      <c r="N30" s="23">
        <v>493616232727</v>
      </c>
      <c r="P30" s="23">
        <v>0</v>
      </c>
      <c r="R30" s="23">
        <f t="shared" si="1"/>
        <v>2597033894711</v>
      </c>
    </row>
    <row r="31" spans="1:18" ht="21.75" customHeight="1" x14ac:dyDescent="0.2">
      <c r="A31" s="68" t="s">
        <v>123</v>
      </c>
      <c r="B31" s="68"/>
      <c r="D31" s="23">
        <v>19986980549</v>
      </c>
      <c r="F31" s="23">
        <v>-14958046450</v>
      </c>
      <c r="H31" s="23">
        <v>0</v>
      </c>
      <c r="J31" s="23">
        <f t="shared" si="0"/>
        <v>5028934099</v>
      </c>
      <c r="L31" s="23">
        <v>19986980549</v>
      </c>
      <c r="N31" s="23">
        <v>-14958046450</v>
      </c>
      <c r="P31" s="23">
        <v>0</v>
      </c>
      <c r="R31" s="23">
        <f t="shared" si="1"/>
        <v>5028934099</v>
      </c>
    </row>
    <row r="32" spans="1:18" ht="21.75" customHeight="1" x14ac:dyDescent="0.2">
      <c r="A32" s="68" t="s">
        <v>129</v>
      </c>
      <c r="B32" s="68"/>
      <c r="D32" s="23">
        <v>61965693405</v>
      </c>
      <c r="F32" s="23">
        <v>0</v>
      </c>
      <c r="H32" s="23">
        <v>0</v>
      </c>
      <c r="J32" s="23">
        <f t="shared" si="0"/>
        <v>61965693405</v>
      </c>
      <c r="L32" s="23">
        <v>1111293382392</v>
      </c>
      <c r="N32" s="23">
        <v>0</v>
      </c>
      <c r="P32" s="23">
        <v>0</v>
      </c>
      <c r="R32" s="23">
        <f t="shared" si="1"/>
        <v>1111293382392</v>
      </c>
    </row>
    <row r="33" spans="1:18" ht="21.75" customHeight="1" x14ac:dyDescent="0.2">
      <c r="A33" s="68" t="s">
        <v>67</v>
      </c>
      <c r="B33" s="68"/>
      <c r="D33" s="23">
        <v>28025558155</v>
      </c>
      <c r="F33" s="23">
        <v>0</v>
      </c>
      <c r="H33" s="23">
        <v>0</v>
      </c>
      <c r="J33" s="23">
        <f t="shared" si="0"/>
        <v>28025558155</v>
      </c>
      <c r="L33" s="23">
        <v>191592436235</v>
      </c>
      <c r="N33" s="23">
        <v>99945625000</v>
      </c>
      <c r="P33" s="23">
        <v>0</v>
      </c>
      <c r="R33" s="23">
        <f t="shared" si="1"/>
        <v>291538061235</v>
      </c>
    </row>
    <row r="34" spans="1:18" ht="21.75" customHeight="1" x14ac:dyDescent="0.2">
      <c r="A34" s="68" t="s">
        <v>184</v>
      </c>
      <c r="B34" s="68"/>
      <c r="D34" s="23">
        <v>0</v>
      </c>
      <c r="F34" s="23">
        <v>0</v>
      </c>
      <c r="H34" s="23">
        <v>0</v>
      </c>
      <c r="J34" s="23">
        <f t="shared" si="0"/>
        <v>0</v>
      </c>
      <c r="L34" s="23">
        <v>105059623977</v>
      </c>
      <c r="N34" s="23">
        <v>0</v>
      </c>
      <c r="P34" s="23">
        <v>0</v>
      </c>
      <c r="R34" s="23">
        <f t="shared" si="1"/>
        <v>105059623977</v>
      </c>
    </row>
    <row r="35" spans="1:18" ht="21.75" customHeight="1" x14ac:dyDescent="0.2">
      <c r="A35" s="68" t="s">
        <v>105</v>
      </c>
      <c r="B35" s="68"/>
      <c r="D35" s="23">
        <v>28927491366</v>
      </c>
      <c r="F35" s="23">
        <v>0</v>
      </c>
      <c r="H35" s="23">
        <v>0</v>
      </c>
      <c r="J35" s="23">
        <f t="shared" si="0"/>
        <v>28927491366</v>
      </c>
      <c r="L35" s="23">
        <v>193686107063</v>
      </c>
      <c r="N35" s="23">
        <v>3999823913</v>
      </c>
      <c r="P35" s="23">
        <v>0</v>
      </c>
      <c r="R35" s="23">
        <f t="shared" si="1"/>
        <v>197685930976</v>
      </c>
    </row>
    <row r="36" spans="1:18" ht="21.75" customHeight="1" x14ac:dyDescent="0.2">
      <c r="A36" s="68" t="s">
        <v>120</v>
      </c>
      <c r="B36" s="68"/>
      <c r="D36" s="23">
        <v>213386541790</v>
      </c>
      <c r="F36" s="23">
        <v>0</v>
      </c>
      <c r="H36" s="23">
        <v>0</v>
      </c>
      <c r="J36" s="23">
        <f t="shared" si="0"/>
        <v>213386541790</v>
      </c>
      <c r="L36" s="23">
        <v>1334274520996</v>
      </c>
      <c r="N36" s="23">
        <v>428616209283</v>
      </c>
      <c r="P36" s="23">
        <v>0</v>
      </c>
      <c r="R36" s="23">
        <f t="shared" si="1"/>
        <v>1762890730279</v>
      </c>
    </row>
    <row r="37" spans="1:18" ht="21.75" customHeight="1" x14ac:dyDescent="0.2">
      <c r="A37" s="68" t="s">
        <v>64</v>
      </c>
      <c r="B37" s="68"/>
      <c r="D37" s="23">
        <v>55991105095</v>
      </c>
      <c r="F37" s="23">
        <v>0</v>
      </c>
      <c r="H37" s="23">
        <v>0</v>
      </c>
      <c r="J37" s="23">
        <f t="shared" si="0"/>
        <v>55991105095</v>
      </c>
      <c r="L37" s="23">
        <v>132254852560</v>
      </c>
      <c r="N37" s="23">
        <v>-2408949888</v>
      </c>
      <c r="P37" s="23">
        <v>0</v>
      </c>
      <c r="R37" s="23">
        <f t="shared" si="1"/>
        <v>129845902672</v>
      </c>
    </row>
    <row r="38" spans="1:18" ht="21.75" customHeight="1" x14ac:dyDescent="0.2">
      <c r="A38" s="68" t="s">
        <v>79</v>
      </c>
      <c r="B38" s="68"/>
      <c r="D38" s="23">
        <v>150140199703</v>
      </c>
      <c r="F38" s="23">
        <v>0</v>
      </c>
      <c r="H38" s="23">
        <v>0</v>
      </c>
      <c r="J38" s="23">
        <f t="shared" si="0"/>
        <v>150140199703</v>
      </c>
      <c r="L38" s="23">
        <v>234558863937</v>
      </c>
      <c r="N38" s="23">
        <v>-4378896048</v>
      </c>
      <c r="P38" s="23">
        <v>0</v>
      </c>
      <c r="R38" s="23">
        <f t="shared" si="1"/>
        <v>230179967889</v>
      </c>
    </row>
    <row r="39" spans="1:18" ht="21.75" customHeight="1" x14ac:dyDescent="0.2">
      <c r="A39" s="68" t="s">
        <v>58</v>
      </c>
      <c r="B39" s="68"/>
      <c r="D39" s="23">
        <v>57465740930</v>
      </c>
      <c r="F39" s="23">
        <v>0</v>
      </c>
      <c r="H39" s="23">
        <v>0</v>
      </c>
      <c r="J39" s="23">
        <f t="shared" si="0"/>
        <v>57465740930</v>
      </c>
      <c r="L39" s="23">
        <v>391821691758</v>
      </c>
      <c r="N39" s="23">
        <v>-214524529176</v>
      </c>
      <c r="P39" s="23">
        <v>0</v>
      </c>
      <c r="R39" s="23">
        <f t="shared" si="1"/>
        <v>177297162582</v>
      </c>
    </row>
    <row r="40" spans="1:18" ht="21.75" customHeight="1" x14ac:dyDescent="0.2">
      <c r="A40" s="68" t="s">
        <v>117</v>
      </c>
      <c r="B40" s="68"/>
      <c r="D40" s="23">
        <v>35960530795</v>
      </c>
      <c r="F40" s="23">
        <v>0</v>
      </c>
      <c r="H40" s="23">
        <v>0</v>
      </c>
      <c r="J40" s="23">
        <f t="shared" si="0"/>
        <v>35960530795</v>
      </c>
      <c r="L40" s="23">
        <v>237672451190</v>
      </c>
      <c r="N40" s="23">
        <v>0</v>
      </c>
      <c r="P40" s="23">
        <v>0</v>
      </c>
      <c r="R40" s="23">
        <f t="shared" si="1"/>
        <v>237672451190</v>
      </c>
    </row>
    <row r="41" spans="1:18" ht="21.75" customHeight="1" x14ac:dyDescent="0.2">
      <c r="A41" s="68" t="s">
        <v>76</v>
      </c>
      <c r="B41" s="68"/>
      <c r="D41" s="23">
        <v>25284875237</v>
      </c>
      <c r="F41" s="23">
        <v>0</v>
      </c>
      <c r="H41" s="23">
        <v>0</v>
      </c>
      <c r="J41" s="23">
        <f t="shared" si="0"/>
        <v>25284875237</v>
      </c>
      <c r="L41" s="23">
        <v>85227024714</v>
      </c>
      <c r="N41" s="23">
        <v>14962379499</v>
      </c>
      <c r="P41" s="23">
        <v>0</v>
      </c>
      <c r="R41" s="23">
        <f t="shared" si="1"/>
        <v>100189404213</v>
      </c>
    </row>
    <row r="42" spans="1:18" ht="21.75" customHeight="1" x14ac:dyDescent="0.2">
      <c r="A42" s="68" t="s">
        <v>73</v>
      </c>
      <c r="B42" s="68"/>
      <c r="D42" s="23">
        <v>9496805517</v>
      </c>
      <c r="F42" s="23">
        <v>10411415713</v>
      </c>
      <c r="H42" s="23">
        <v>0</v>
      </c>
      <c r="J42" s="23">
        <f t="shared" si="0"/>
        <v>19908221230</v>
      </c>
      <c r="L42" s="23">
        <v>62724776843</v>
      </c>
      <c r="N42" s="23">
        <v>26028539282</v>
      </c>
      <c r="P42" s="23">
        <v>0</v>
      </c>
      <c r="R42" s="23">
        <f t="shared" si="1"/>
        <v>88753316125</v>
      </c>
    </row>
    <row r="43" spans="1:18" ht="21.75" customHeight="1" x14ac:dyDescent="0.2">
      <c r="A43" s="68" t="s">
        <v>70</v>
      </c>
      <c r="B43" s="68"/>
      <c r="D43" s="23">
        <v>151463633</v>
      </c>
      <c r="F43" s="23">
        <v>0</v>
      </c>
      <c r="H43" s="23">
        <v>0</v>
      </c>
      <c r="J43" s="23">
        <f t="shared" si="0"/>
        <v>151463633</v>
      </c>
      <c r="L43" s="23">
        <v>1033484790</v>
      </c>
      <c r="N43" s="23">
        <v>228775535</v>
      </c>
      <c r="P43" s="23">
        <v>0</v>
      </c>
      <c r="R43" s="23">
        <f t="shared" si="1"/>
        <v>1262260325</v>
      </c>
    </row>
    <row r="44" spans="1:18" ht="21.75" customHeight="1" x14ac:dyDescent="0.2">
      <c r="A44" s="68" t="s">
        <v>49</v>
      </c>
      <c r="B44" s="68"/>
      <c r="D44" s="23">
        <v>49379480167</v>
      </c>
      <c r="F44" s="23">
        <v>156929975222</v>
      </c>
      <c r="H44" s="23">
        <v>0</v>
      </c>
      <c r="J44" s="23">
        <f t="shared" si="0"/>
        <v>206309455389</v>
      </c>
      <c r="L44" s="23">
        <v>337691928884</v>
      </c>
      <c r="N44" s="23">
        <v>1108144521159</v>
      </c>
      <c r="P44" s="23">
        <v>0</v>
      </c>
      <c r="R44" s="23">
        <f t="shared" si="1"/>
        <v>1445836450043</v>
      </c>
    </row>
    <row r="45" spans="1:18" ht="21.75" customHeight="1" x14ac:dyDescent="0.2">
      <c r="A45" s="68" t="s">
        <v>52</v>
      </c>
      <c r="B45" s="68"/>
      <c r="D45" s="23">
        <v>83700439084</v>
      </c>
      <c r="F45" s="23">
        <v>140021297008</v>
      </c>
      <c r="H45" s="23">
        <v>0</v>
      </c>
      <c r="J45" s="23">
        <f t="shared" si="0"/>
        <v>223721736092</v>
      </c>
      <c r="L45" s="23">
        <v>503131867704</v>
      </c>
      <c r="N45" s="23">
        <v>613741310851</v>
      </c>
      <c r="P45" s="23">
        <v>0</v>
      </c>
      <c r="R45" s="23">
        <f t="shared" si="1"/>
        <v>1116873178555</v>
      </c>
    </row>
    <row r="46" spans="1:18" ht="21.75" customHeight="1" x14ac:dyDescent="0.2">
      <c r="A46" s="8" t="s">
        <v>246</v>
      </c>
      <c r="B46" s="8"/>
      <c r="D46" s="23">
        <v>0</v>
      </c>
      <c r="F46" s="23">
        <v>0</v>
      </c>
      <c r="H46" s="23">
        <v>0</v>
      </c>
      <c r="J46" s="23">
        <f t="shared" si="0"/>
        <v>0</v>
      </c>
      <c r="L46" s="23">
        <v>60000000000</v>
      </c>
      <c r="N46" s="23">
        <v>0</v>
      </c>
      <c r="P46" s="23">
        <v>0</v>
      </c>
      <c r="R46" s="23">
        <f t="shared" si="1"/>
        <v>60000000000</v>
      </c>
    </row>
    <row r="47" spans="1:18" ht="21.75" customHeight="1" x14ac:dyDescent="0.2">
      <c r="A47" s="63" t="s">
        <v>45</v>
      </c>
      <c r="B47" s="63"/>
      <c r="D47" s="17">
        <v>57702272716</v>
      </c>
      <c r="F47" s="17">
        <v>126376904989</v>
      </c>
      <c r="H47" s="17">
        <v>0</v>
      </c>
      <c r="J47" s="23">
        <f t="shared" si="0"/>
        <v>184079177705</v>
      </c>
      <c r="L47" s="17">
        <v>240115909049</v>
      </c>
      <c r="N47" s="17">
        <v>501815595393</v>
      </c>
      <c r="P47" s="17">
        <v>0</v>
      </c>
      <c r="R47" s="23">
        <f t="shared" si="1"/>
        <v>741931504442</v>
      </c>
    </row>
    <row r="48" spans="1:18" ht="21.75" customHeight="1" x14ac:dyDescent="0.2">
      <c r="A48" s="65" t="s">
        <v>35</v>
      </c>
      <c r="B48" s="65"/>
      <c r="D48" s="19">
        <f>SUM(D9:D47)</f>
        <v>4561360463958</v>
      </c>
      <c r="F48" s="19">
        <v>861225794760</v>
      </c>
      <c r="H48" s="19">
        <v>0</v>
      </c>
      <c r="J48" s="19">
        <f>SUM(J9:J47)</f>
        <v>5422586258718</v>
      </c>
      <c r="L48" s="19">
        <f>SUM(L9:L47)</f>
        <v>28977092634641</v>
      </c>
      <c r="N48" s="19">
        <f>SUM(N9:N47)</f>
        <v>1587084060274</v>
      </c>
      <c r="P48" s="19">
        <f>SUM(P9:P47)</f>
        <v>-780102049487</v>
      </c>
      <c r="R48" s="19">
        <f>SUM(R9:R47)</f>
        <v>29784074645428</v>
      </c>
    </row>
    <row r="50" spans="4:6" x14ac:dyDescent="0.2">
      <c r="D50" s="22"/>
      <c r="F50" s="22"/>
    </row>
    <row r="51" spans="4:6" x14ac:dyDescent="0.2">
      <c r="D51" s="22"/>
      <c r="F51" s="22"/>
    </row>
    <row r="52" spans="4:6" x14ac:dyDescent="0.2">
      <c r="F52" s="22"/>
    </row>
  </sheetData>
  <mergeCells count="46">
    <mergeCell ref="A43:B43"/>
    <mergeCell ref="A44:B44"/>
    <mergeCell ref="A45:B45"/>
    <mergeCell ref="A47:B47"/>
    <mergeCell ref="A48:B48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4"/>
  <sheetViews>
    <sheetView rightToLeft="1" tabSelected="1" workbookViewId="0">
      <selection activeCell="O13" sqref="O13"/>
    </sheetView>
  </sheetViews>
  <sheetFormatPr defaultRowHeight="18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8.14062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28.5703125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style="23" bestFit="1" customWidth="1"/>
    <col min="19" max="19" width="16.140625" bestFit="1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ht="21.75" customHeight="1" x14ac:dyDescent="0.2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9" ht="14.45" customHeight="1" x14ac:dyDescent="0.2"/>
    <row r="5" spans="1:19" ht="14.45" customHeight="1" x14ac:dyDescent="0.2">
      <c r="A5" s="1" t="s">
        <v>185</v>
      </c>
      <c r="B5" s="56" t="s">
        <v>186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29.1" customHeight="1" x14ac:dyDescent="0.2">
      <c r="H6" s="54" t="s">
        <v>24</v>
      </c>
      <c r="J6" s="54" t="s">
        <v>192</v>
      </c>
      <c r="L6" s="57" t="s">
        <v>187</v>
      </c>
      <c r="M6" s="54" t="s">
        <v>193</v>
      </c>
      <c r="O6" s="57" t="s">
        <v>188</v>
      </c>
    </row>
    <row r="7" spans="1:19" ht="14.45" customHeight="1" x14ac:dyDescent="0.2">
      <c r="A7" s="53" t="s">
        <v>189</v>
      </c>
      <c r="B7" s="53"/>
      <c r="D7" s="21" t="s">
        <v>190</v>
      </c>
      <c r="F7" s="21" t="s">
        <v>191</v>
      </c>
      <c r="H7" s="53"/>
      <c r="J7" s="53"/>
      <c r="K7" s="50"/>
      <c r="L7" s="57"/>
      <c r="M7" s="53"/>
      <c r="O7" s="57"/>
    </row>
    <row r="8" spans="1:19" ht="30" customHeight="1" x14ac:dyDescent="0.45">
      <c r="A8" s="51"/>
      <c r="B8" s="52"/>
      <c r="D8" s="51"/>
      <c r="F8" s="41" t="s">
        <v>55</v>
      </c>
      <c r="G8" s="13"/>
      <c r="H8" s="23">
        <v>2500000</v>
      </c>
      <c r="I8" s="23"/>
      <c r="J8" s="23">
        <v>2500000000000</v>
      </c>
      <c r="K8" s="11"/>
      <c r="L8" s="23">
        <v>91024385252</v>
      </c>
      <c r="M8" s="41">
        <v>23</v>
      </c>
      <c r="N8" s="29"/>
      <c r="O8" s="41">
        <v>38.46</v>
      </c>
      <c r="S8" s="23"/>
    </row>
    <row r="9" spans="1:19" ht="30" customHeight="1" x14ac:dyDescent="0.45">
      <c r="A9" s="51"/>
      <c r="B9" s="52"/>
      <c r="D9" s="51"/>
      <c r="F9" s="41" t="s">
        <v>235</v>
      </c>
      <c r="G9" s="13"/>
      <c r="H9" s="23">
        <v>2000000</v>
      </c>
      <c r="I9" s="23"/>
      <c r="J9" s="23">
        <v>2000000000000</v>
      </c>
      <c r="K9" s="11"/>
      <c r="L9" s="23">
        <v>18739097130</v>
      </c>
      <c r="M9" s="41">
        <v>23</v>
      </c>
      <c r="N9" s="29"/>
      <c r="O9" s="41">
        <v>44.56</v>
      </c>
      <c r="S9" s="23"/>
    </row>
    <row r="10" spans="1:19" ht="30" customHeight="1" x14ac:dyDescent="0.45">
      <c r="A10" s="51"/>
      <c r="B10" s="52"/>
      <c r="D10" s="51"/>
      <c r="F10" s="41" t="s">
        <v>238</v>
      </c>
      <c r="G10" s="13"/>
      <c r="H10" s="23">
        <v>8000000</v>
      </c>
      <c r="I10" s="23"/>
      <c r="J10" s="23">
        <v>8000000000000</v>
      </c>
      <c r="K10" s="11"/>
      <c r="L10" s="23">
        <v>61996721310</v>
      </c>
      <c r="M10" s="41">
        <v>23</v>
      </c>
      <c r="N10" s="29"/>
      <c r="O10" s="41">
        <v>33.799999999999997</v>
      </c>
      <c r="S10" s="23"/>
    </row>
    <row r="11" spans="1:19" ht="30" customHeight="1" x14ac:dyDescent="0.45">
      <c r="A11" s="51"/>
      <c r="B11" s="52"/>
      <c r="D11" s="51"/>
      <c r="F11" s="41" t="s">
        <v>247</v>
      </c>
      <c r="G11" s="13"/>
      <c r="H11" s="23">
        <v>2489549</v>
      </c>
      <c r="I11" s="23"/>
      <c r="J11" s="23">
        <v>2285975075512</v>
      </c>
      <c r="K11" s="11"/>
      <c r="L11" s="23">
        <v>9122531731</v>
      </c>
      <c r="M11" s="41">
        <v>23</v>
      </c>
      <c r="N11" s="29"/>
      <c r="O11" s="41">
        <v>32.1</v>
      </c>
      <c r="S11" s="23"/>
    </row>
    <row r="12" spans="1:19" ht="30" customHeight="1" x14ac:dyDescent="0.45">
      <c r="A12" s="51"/>
      <c r="B12" s="52"/>
      <c r="D12" s="51"/>
      <c r="F12" s="41" t="s">
        <v>256</v>
      </c>
      <c r="G12" s="13"/>
      <c r="H12" s="23">
        <v>16000000</v>
      </c>
      <c r="I12" s="23"/>
      <c r="J12" s="23">
        <v>16000000000000</v>
      </c>
      <c r="K12" s="11"/>
      <c r="L12" s="23">
        <v>63891472866</v>
      </c>
      <c r="M12" s="41">
        <v>23</v>
      </c>
      <c r="N12" s="29"/>
      <c r="O12" s="41">
        <v>48.12</v>
      </c>
      <c r="S12" s="23"/>
    </row>
    <row r="13" spans="1:19" ht="30" customHeight="1" x14ac:dyDescent="0.45">
      <c r="A13" s="51"/>
      <c r="B13" s="52"/>
      <c r="D13" s="51"/>
      <c r="F13" s="41" t="s">
        <v>248</v>
      </c>
      <c r="G13" s="13"/>
      <c r="H13" s="23">
        <v>1226160</v>
      </c>
      <c r="I13" s="23"/>
      <c r="J13" s="23">
        <v>5999993251200</v>
      </c>
      <c r="K13" s="11"/>
      <c r="L13" s="23">
        <v>57702272716</v>
      </c>
      <c r="M13" s="41" t="s">
        <v>249</v>
      </c>
      <c r="N13" s="29"/>
      <c r="O13" s="41">
        <v>37.799999999999997</v>
      </c>
      <c r="S13" s="23"/>
    </row>
    <row r="14" spans="1:19" ht="30" customHeight="1" x14ac:dyDescent="0.45">
      <c r="A14" s="51"/>
      <c r="B14" s="52"/>
      <c r="D14" s="51"/>
      <c r="F14" s="41" t="s">
        <v>49</v>
      </c>
      <c r="G14" s="13"/>
      <c r="H14" s="23">
        <v>4308000</v>
      </c>
      <c r="I14" s="23"/>
      <c r="J14" s="23">
        <v>5999967000000</v>
      </c>
      <c r="K14" s="11"/>
      <c r="L14" s="23">
        <v>49379480167</v>
      </c>
      <c r="M14" s="41" t="s">
        <v>249</v>
      </c>
      <c r="N14" s="29"/>
      <c r="O14" s="41">
        <v>34.25</v>
      </c>
      <c r="S14" s="23"/>
    </row>
    <row r="15" spans="1:19" ht="30" customHeight="1" x14ac:dyDescent="0.45">
      <c r="A15" s="51"/>
      <c r="B15" s="52"/>
      <c r="D15" s="51"/>
      <c r="F15" s="41" t="s">
        <v>52</v>
      </c>
      <c r="G15" s="13"/>
      <c r="H15" s="23">
        <v>1004200</v>
      </c>
      <c r="I15" s="23"/>
      <c r="J15" s="23">
        <v>5999967000000</v>
      </c>
      <c r="K15" s="11"/>
      <c r="L15" s="23">
        <v>83700439084</v>
      </c>
      <c r="M15" s="41" t="s">
        <v>249</v>
      </c>
      <c r="N15" s="29"/>
      <c r="O15" s="41">
        <v>48.21</v>
      </c>
      <c r="S15" s="23"/>
    </row>
    <row r="16" spans="1:19" ht="30" customHeight="1" x14ac:dyDescent="0.45">
      <c r="A16" s="51"/>
      <c r="B16" s="52"/>
      <c r="D16" s="51"/>
      <c r="F16" s="41" t="s">
        <v>250</v>
      </c>
      <c r="G16" s="13"/>
      <c r="H16" s="23">
        <v>1000000</v>
      </c>
      <c r="I16" s="23"/>
      <c r="J16" s="23">
        <v>1000000000000</v>
      </c>
      <c r="K16" s="11"/>
      <c r="L16" s="23">
        <v>8978142066</v>
      </c>
      <c r="M16" s="41">
        <v>23</v>
      </c>
      <c r="N16" s="29"/>
      <c r="O16" s="41">
        <v>41.42</v>
      </c>
      <c r="S16" s="23"/>
    </row>
    <row r="17" spans="1:19" ht="30" customHeight="1" x14ac:dyDescent="0.45">
      <c r="A17" s="51"/>
      <c r="B17" s="52"/>
      <c r="D17" s="51"/>
      <c r="F17" s="41" t="s">
        <v>251</v>
      </c>
      <c r="G17" s="13"/>
      <c r="H17" s="23">
        <v>1000000</v>
      </c>
      <c r="I17" s="23"/>
      <c r="J17" s="23">
        <v>1000000000000</v>
      </c>
      <c r="K17" s="11"/>
      <c r="L17" s="23">
        <v>7965983603</v>
      </c>
      <c r="M17" s="41">
        <v>23</v>
      </c>
      <c r="N17" s="29"/>
      <c r="O17" s="41">
        <v>40</v>
      </c>
      <c r="S17" s="23"/>
    </row>
    <row r="18" spans="1:19" ht="30" customHeight="1" x14ac:dyDescent="0.45">
      <c r="A18" s="51"/>
      <c r="B18" s="52"/>
      <c r="D18" s="51"/>
      <c r="F18" s="41" t="s">
        <v>253</v>
      </c>
      <c r="G18" s="13"/>
      <c r="H18" s="23">
        <v>38000000</v>
      </c>
      <c r="I18" s="23"/>
      <c r="J18" s="23">
        <v>38000000000000</v>
      </c>
      <c r="K18" s="11"/>
      <c r="L18" s="23">
        <v>337135616446</v>
      </c>
      <c r="M18" s="41">
        <v>23</v>
      </c>
      <c r="N18" s="29"/>
      <c r="O18" s="41">
        <v>34.700000000000003</v>
      </c>
      <c r="S18" s="23"/>
    </row>
    <row r="19" spans="1:19" ht="30" customHeight="1" x14ac:dyDescent="0.45">
      <c r="A19" s="51"/>
      <c r="B19" s="52"/>
      <c r="D19" s="51"/>
      <c r="F19" s="41" t="s">
        <v>237</v>
      </c>
      <c r="G19" s="13"/>
      <c r="H19" s="23">
        <v>1000000</v>
      </c>
      <c r="I19" s="23"/>
      <c r="J19" s="23">
        <v>1000000000000</v>
      </c>
      <c r="K19" s="11"/>
      <c r="L19" s="23">
        <v>8808743155</v>
      </c>
      <c r="M19" s="41">
        <v>23</v>
      </c>
      <c r="N19" s="29"/>
      <c r="O19" s="41">
        <v>40.97</v>
      </c>
      <c r="S19" s="23"/>
    </row>
    <row r="20" spans="1:19" ht="30" customHeight="1" x14ac:dyDescent="0.45">
      <c r="A20" s="51"/>
      <c r="B20" s="52"/>
      <c r="D20" s="51"/>
      <c r="F20" s="41" t="s">
        <v>252</v>
      </c>
      <c r="G20" s="13"/>
      <c r="H20" s="23">
        <v>7999800</v>
      </c>
      <c r="I20" s="23"/>
      <c r="J20" s="23">
        <f>H20*1000000</f>
        <v>7999800000000</v>
      </c>
      <c r="K20" s="11"/>
      <c r="L20" s="23">
        <v>78447413754</v>
      </c>
      <c r="M20" s="41">
        <v>20.5</v>
      </c>
      <c r="N20" s="29"/>
      <c r="O20" s="41">
        <v>36.130000000000003</v>
      </c>
      <c r="S20" s="23"/>
    </row>
    <row r="21" spans="1:19" ht="30" customHeight="1" x14ac:dyDescent="0.45">
      <c r="A21" s="51"/>
      <c r="B21" s="52"/>
      <c r="D21" s="51"/>
      <c r="F21" s="41" t="s">
        <v>254</v>
      </c>
      <c r="G21" s="13"/>
      <c r="H21" s="23">
        <v>6000000</v>
      </c>
      <c r="I21" s="23"/>
      <c r="J21" s="23">
        <v>6000000000000</v>
      </c>
      <c r="K21" s="11"/>
      <c r="L21" s="23">
        <v>44848021873</v>
      </c>
      <c r="M21" s="41">
        <v>23</v>
      </c>
      <c r="N21" s="29"/>
      <c r="O21" s="41">
        <v>43.19</v>
      </c>
      <c r="S21" s="23"/>
    </row>
    <row r="22" spans="1:19" ht="30" customHeight="1" x14ac:dyDescent="0.45">
      <c r="A22" s="51"/>
      <c r="B22" s="52"/>
      <c r="D22" s="51"/>
      <c r="F22" s="41" t="s">
        <v>255</v>
      </c>
      <c r="G22" s="13"/>
      <c r="H22" s="23">
        <v>7000000</v>
      </c>
      <c r="I22" s="23"/>
      <c r="J22" s="23">
        <v>7000000000000</v>
      </c>
      <c r="K22" s="11"/>
      <c r="L22" s="23">
        <v>100210163939</v>
      </c>
      <c r="M22" s="41">
        <v>23</v>
      </c>
      <c r="N22" s="29"/>
      <c r="O22" s="41">
        <v>35.43</v>
      </c>
      <c r="S22" s="23"/>
    </row>
    <row r="23" spans="1:19" ht="30" customHeight="1" thickBot="1" x14ac:dyDescent="0.25">
      <c r="A23" s="3"/>
      <c r="B23" s="3"/>
      <c r="D23" s="3"/>
      <c r="F23" s="13"/>
      <c r="G23" s="13"/>
      <c r="H23" s="13"/>
      <c r="I23" s="13"/>
      <c r="J23" s="13"/>
      <c r="K23" s="11"/>
      <c r="L23" s="49">
        <f>SUM(L8:L22)</f>
        <v>1021950485092</v>
      </c>
      <c r="M23" s="13"/>
      <c r="N23" s="11"/>
      <c r="O23" s="13"/>
      <c r="S23" s="23"/>
    </row>
    <row r="24" spans="1:19" ht="30" customHeight="1" thickTop="1" x14ac:dyDescent="0.2"/>
  </sheetData>
  <sortState xmlns:xlrd2="http://schemas.microsoft.com/office/spreadsheetml/2017/richdata2" ref="F8:O22">
    <sortCondition ref="F8:F22"/>
  </sortState>
  <mergeCells count="12">
    <mergeCell ref="A1:P1"/>
    <mergeCell ref="A2:P2"/>
    <mergeCell ref="A3:P3"/>
    <mergeCell ref="B5:P5"/>
    <mergeCell ref="L6:L7"/>
    <mergeCell ref="O6:O7"/>
    <mergeCell ref="A8:B22"/>
    <mergeCell ref="D8:D22"/>
    <mergeCell ref="A7:B7"/>
    <mergeCell ref="M6:M7"/>
    <mergeCell ref="H6:H7"/>
    <mergeCell ref="J6:J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2026-07-28T10:30:12Z</dcterms:created>
  <dcterms:modified xsi:type="dcterms:W3CDTF">2026-07-29T08:03:52Z</dcterms:modified>
</cp:coreProperties>
</file>