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in.aghamohammadi\Desktop\"/>
    </mc:Choice>
  </mc:AlternateContent>
  <xr:revisionPtr revIDLastSave="0" documentId="13_ncr:1_{E8328F51-EA6F-4C96-845C-7C36216E2220}" xr6:coauthVersionLast="47" xr6:coauthVersionMax="47" xr10:uidLastSave="{00000000-0000-0000-0000-000000000000}"/>
  <bookViews>
    <workbookView xWindow="-120" yWindow="-120" windowWidth="29040" windowHeight="15840" tabRatio="946" firstSheet="4" activeTab="1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اوراق!$A$1:$AK$35</definedName>
    <definedName name="_xlnm.Print_Area" localSheetId="2">'اوراق مشتقه'!$A$1:$AX$14</definedName>
    <definedName name="_xlnm.Print_Area" localSheetId="5">'تعدیل قیمت'!$A$1:$N$16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بانکی'!$A$1:$F$22</definedName>
    <definedName name="_xlnm.Print_Area" localSheetId="10">'درآمد سرمایه گذاری در اوراق به'!$A$1:$R$39</definedName>
    <definedName name="_xlnm.Print_Area" localSheetId="8">'درآمد سرمایه گذاری در سهام'!$A$1:$W$8</definedName>
    <definedName name="_xlnm.Print_Area" localSheetId="9">'درآمد سرمایه گذاری در صندوق'!$A$1:$X$11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اوراق'!$A$1:$R$32</definedName>
    <definedName name="_xlnm.Print_Area" localSheetId="18">'درآمد ناشی از فروش'!$A$1:$R$22</definedName>
    <definedName name="_xlnm.Print_Area" localSheetId="13">'سایر درآمدها'!$A$1:$G$11</definedName>
    <definedName name="_xlnm.Print_Area" localSheetId="6">سپرده!$A$1:$L$24</definedName>
    <definedName name="_xlnm.Print_Area" localSheetId="1">سهام!$A$1:$AC$8</definedName>
    <definedName name="_xlnm.Print_Area" localSheetId="16">'سود اوراق بهادار'!$A$1:$T$36</definedName>
    <definedName name="_xlnm.Print_Area" localSheetId="17">'سود سپرده بانکی'!$A$1:$N$22</definedName>
    <definedName name="_xlnm.Print_Area" localSheetId="0">'صورت وضعیت'!$A$1:$C$6</definedName>
    <definedName name="_xlnm.Print_Area" localSheetId="11">'مبالغ تخصیصی اوراق'!$A$1:$Q$7</definedName>
    <definedName name="_xlnm.Print_Area" localSheetId="3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2" l="1"/>
  <c r="L23" i="12"/>
  <c r="J22" i="12"/>
  <c r="J13" i="8" l="1"/>
  <c r="H13" i="8"/>
  <c r="F13" i="8"/>
  <c r="F12" i="8"/>
  <c r="F10" i="8"/>
  <c r="I32" i="21"/>
  <c r="O39" i="11"/>
  <c r="O13" i="19"/>
  <c r="Q13" i="19" s="1"/>
  <c r="Q21" i="19"/>
  <c r="Q20" i="19"/>
  <c r="Q19" i="19"/>
  <c r="Q18" i="19"/>
  <c r="Q17" i="19"/>
  <c r="Q16" i="19"/>
  <c r="Q15" i="19"/>
  <c r="Q14" i="19"/>
  <c r="Q12" i="19"/>
  <c r="Q11" i="19"/>
  <c r="Q10" i="19"/>
  <c r="Q9" i="19"/>
  <c r="Q8" i="19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K39" i="11"/>
  <c r="C39" i="11"/>
  <c r="O20" i="17"/>
  <c r="S20" i="17" s="1"/>
  <c r="O19" i="17"/>
  <c r="S19" i="17" s="1"/>
  <c r="S9" i="17"/>
  <c r="S10" i="17"/>
  <c r="S11" i="17"/>
  <c r="S12" i="17"/>
  <c r="S13" i="17"/>
  <c r="S14" i="17"/>
  <c r="S15" i="17"/>
  <c r="S16" i="17"/>
  <c r="S17" i="17"/>
  <c r="S18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6" i="17" s="1"/>
  <c r="M33" i="17"/>
  <c r="M34" i="17"/>
  <c r="M35" i="17"/>
  <c r="M8" i="17"/>
  <c r="I36" i="17"/>
  <c r="F11" i="8"/>
  <c r="M22" i="18"/>
  <c r="K22" i="18"/>
  <c r="I22" i="18"/>
  <c r="G22" i="18"/>
  <c r="E22" i="18"/>
  <c r="C22" i="18"/>
  <c r="E22" i="13"/>
  <c r="C22" i="13"/>
  <c r="K24" i="7"/>
  <c r="I24" i="7"/>
  <c r="G24" i="7"/>
  <c r="E24" i="7"/>
  <c r="C24" i="7"/>
  <c r="Q22" i="19" l="1"/>
  <c r="O36" i="17"/>
  <c r="S36" i="17"/>
</calcChain>
</file>

<file path=xl/sharedStrings.xml><?xml version="1.0" encoding="utf-8"?>
<sst xmlns="http://schemas.openxmlformats.org/spreadsheetml/2006/main" count="716" uniqueCount="254">
  <si>
    <t>صندوق سرمایه‌گذاری در اوراق بهادار با درآمد ثابت نگین سامان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</si>
  <si>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</si>
  <si>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</si>
  <si>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</si>
  <si>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</si>
  <si>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</si>
  <si>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</si>
  <si>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</si>
  <si>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</si>
  <si>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</si>
  <si>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</si>
  <si>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</si>
  <si>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</si>
  <si>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</si>
  <si>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</si>
  <si>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</si>
  <si>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</si>
  <si>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</si>
  <si>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</si>
  <si>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</si>
  <si>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</si>
  <si>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</si>
  <si>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</si>
  <si>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</si>
  <si>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</si>
  <si>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</si>
  <si>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</si>
  <si>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</si>
  <si>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</si>
  <si>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</si>
  <si>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</si>
  <si>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</si>
  <si>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</si>
  <si>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</si>
  <si>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</si>
  <si>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</si>
  <si>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</si>
  <si>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</si>
  <si>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</si>
  <si>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صندوق س. طلا کیمیا زرین کاردان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</si>
  <si>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</si>
  <si>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</si>
  <si>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</si>
  <si>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</si>
  <si>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</si>
  <si>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</si>
  <si>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</si>
  <si>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</si>
  <si>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</si>
  <si>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</si>
  <si>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</si>
  <si>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</si>
  <si>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</si>
  <si>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</si>
  <si>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</si>
  <si>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</si>
  <si>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</si>
  <si>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</si>
  <si>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</si>
  <si>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</si>
  <si>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فرداکاردان14070603</t>
  </si>
  <si>
    <t>1404/06/03</t>
  </si>
  <si>
    <t>1407/06/03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</si>
  <si>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</si>
  <si>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</si>
  <si>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</si>
  <si>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</si>
  <si>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</si>
  <si>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</si>
  <si>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مرابحه دعبید12-3ماهه18%</t>
  </si>
  <si>
    <t>1400/12/25</t>
  </si>
  <si>
    <t>1404/12/25</t>
  </si>
  <si>
    <t>صکوک مرابحه وتوصا712-3ماهه23%</t>
  </si>
  <si>
    <t>1403/12/13</t>
  </si>
  <si>
    <t>1407/12/13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</si>
  <si>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</si>
  <si>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</si>
  <si>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</si>
  <si>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</si>
  <si>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</si>
  <si>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</si>
  <si>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</si>
  <si>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</si>
  <si>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</si>
  <si>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دولت209-ش.خ050821</t>
  </si>
  <si>
    <t>1403/12/21</t>
  </si>
  <si>
    <t>1405/08/21</t>
  </si>
  <si>
    <t>مرابحه عام دولت237-ش.خ070715</t>
  </si>
  <si>
    <t>1404/07/15</t>
  </si>
  <si>
    <t>1407/07/15</t>
  </si>
  <si>
    <t>مرابحه عام دولت244-ش.خ070913</t>
  </si>
  <si>
    <t>1404/08/13</t>
  </si>
  <si>
    <t>1407/09/13</t>
  </si>
  <si>
    <t>مرابحه عام دولت247-ش.خ070920</t>
  </si>
  <si>
    <t>1404/08/20</t>
  </si>
  <si>
    <t>1407/09/20</t>
  </si>
  <si>
    <t>مرابحه عام دولت250-ش.خ070205</t>
  </si>
  <si>
    <t>1404/09/05</t>
  </si>
  <si>
    <t>1407/02/05</t>
  </si>
  <si>
    <t>مرابحه عام دولت263-ش.خ070223</t>
  </si>
  <si>
    <t>1404/10/23</t>
  </si>
  <si>
    <t>1407/02/23</t>
  </si>
  <si>
    <t>مرابحه عام دولت269-ش.خ071021</t>
  </si>
  <si>
    <t>1404/11/21</t>
  </si>
  <si>
    <t>1407/10/21</t>
  </si>
  <si>
    <t>مرابحه عام دولت270-ش.خ071121</t>
  </si>
  <si>
    <t>1407/11/21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</si>
  <si>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</si>
  <si>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</si>
  <si>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</si>
  <si>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</si>
  <si>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</si>
  <si>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</si>
  <si>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فولادهرمزکاردان080923</t>
  </si>
  <si>
    <t>1404/09/23</t>
  </si>
  <si>
    <t>1408/09/23</t>
  </si>
  <si>
    <t>مرابحه لورچ 080202</t>
  </si>
  <si>
    <t>1403/02/02</t>
  </si>
  <si>
    <t>1408/02/02</t>
  </si>
  <si>
    <t>مشارکت ش قم612-3 ماهه 20.5%</t>
  </si>
  <si>
    <t>1402/12/28</t>
  </si>
  <si>
    <t>1406/12/28</t>
  </si>
  <si>
    <t>سلف شمش بیلت خوزستان</t>
  </si>
  <si>
    <t>1404/12/24</t>
  </si>
  <si>
    <t>1406/12/24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</si>
  <si>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</si>
  <si>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</si>
  <si>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</si>
  <si>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</si>
  <si>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</si>
  <si>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</si>
  <si>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</si>
  <si>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</si>
  <si>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</si>
  <si>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</si>
  <si>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</si>
  <si>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</si>
  <si>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</si>
  <si>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</si>
  <si>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</si>
  <si>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</si>
  <si>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</si>
  <si>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</si>
  <si>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</si>
  <si>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</si>
  <si>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</si>
  <si>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</si>
  <si>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</si>
  <si>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</si>
  <si>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</si>
  <si>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</si>
  <si>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</si>
  <si>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</si>
  <si>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</si>
  <si>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</si>
  <si>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</si>
  <si>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</si>
  <si>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</si>
  <si>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</si>
  <si>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</si>
  <si>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</si>
  <si>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</si>
  <si>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</si>
  <si>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</si>
  <si>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</si>
  <si>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</si>
  <si>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</si>
  <si>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</si>
  <si>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</si>
  <si>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</si>
  <si>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</si>
  <si>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</si>
  <si>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عنوان</t>
  </si>
  <si>
    <t>درآمد سود اوراق</t>
  </si>
  <si>
    <t>سلف موازی متانول بوشهر041</t>
  </si>
  <si>
    <t>مرابحه عام دولت174-ش.خ041027</t>
  </si>
  <si>
    <t>مرابحه عام دولت242-ش.خ070806</t>
  </si>
  <si>
    <t>اجاره تابان فرداکاران14061205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</si>
  <si>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</si>
  <si>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</si>
  <si>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</si>
  <si>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</si>
  <si>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</si>
  <si>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</si>
  <si>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</si>
  <si>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</si>
  <si>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</si>
  <si>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</si>
  <si>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</si>
  <si>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</si>
  <si>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</si>
  <si>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</si>
  <si>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</si>
  <si>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</si>
  <si>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</si>
  <si>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</si>
  <si>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</si>
  <si>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</si>
  <si>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</si>
  <si>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</si>
  <si>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</si>
  <si>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</si>
  <si>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</si>
  <si>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</si>
  <si>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</si>
  <si>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</si>
  <si>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</si>
  <si>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</si>
  <si>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</si>
  <si>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</si>
  <si>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</si>
  <si>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1407/08/06</t>
  </si>
  <si>
    <t>1406/12/05</t>
  </si>
  <si>
    <t>1404/10/27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</si>
  <si>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</si>
  <si>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</si>
  <si>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</si>
  <si>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</si>
  <si>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</si>
  <si>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</si>
  <si>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</si>
  <si>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</si>
  <si>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</si>
  <si>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</si>
  <si>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</si>
  <si>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</si>
  <si>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</si>
  <si>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</si>
  <si>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</si>
  <si>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</si>
  <si>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</si>
  <si>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-</t>
  </si>
  <si>
    <t>حساب جاری بانک تجارت</t>
  </si>
  <si>
    <t>سپرده کوتاه مدت بانک تجارت</t>
  </si>
  <si>
    <t>سپرده کوتاه مدت بانک سامان</t>
  </si>
  <si>
    <t>سپرده کوتاه مدت بانک پاسارگاد</t>
  </si>
  <si>
    <t>سپرده کوتاه مدت بانک اقتصاد نوین</t>
  </si>
  <si>
    <t>سپرده کوتاه مدت بانک ملت</t>
  </si>
  <si>
    <t>قرض الحسنه بانک شهر</t>
  </si>
  <si>
    <t>سپرده کوتاه مدت بانک مسکن</t>
  </si>
  <si>
    <t>سپرده کوتاه مدت بانک صادرات</t>
  </si>
  <si>
    <t>سپرده بلند مدت بانک تجارت</t>
  </si>
  <si>
    <t>سپرده بلند مدت بانک صادرات</t>
  </si>
  <si>
    <t>سپرده کوتاه مدت بانک ملی</t>
  </si>
  <si>
    <t>سپرده بلند مدت بانک ملی</t>
  </si>
  <si>
    <t>سپرده بلند مدت بانک ملت</t>
  </si>
  <si>
    <t>سپرده بلند مدت بانک پاسارگاد</t>
  </si>
  <si>
    <t>سپرده بلند مدت بانک مسکن</t>
  </si>
  <si>
    <t xml:space="preserve">سلف موازی هیدروکربن آفتاب061	</t>
  </si>
  <si>
    <t>شرکت  تامین سرمایه کاردان</t>
  </si>
  <si>
    <t>اوراق مشارکت قطاری شهری اصفهان1404</t>
  </si>
  <si>
    <t>صکوک مرابحه فولاد هرمز کاردان080923</t>
  </si>
  <si>
    <t>مرابحه ف.لبنی  رامک شیراز080629</t>
  </si>
  <si>
    <t>مشارکت شهرداری قم612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</si>
</sst>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9" fontId="5" fillId="0" borderId="2" xfId="0" applyNumberFormat="1" applyFont="1" applyFill="1" applyBorder="1" applyAlignment="1">
      <alignment horizontal="right" vertical="top"/>
    </xf>
    <xf numFmtId="9" fontId="5" fillId="0" borderId="0" xfId="0" applyNumberFormat="1" applyFont="1" applyFill="1" applyAlignment="1">
      <alignment horizontal="right" vertical="top"/>
    </xf>
    <xf numFmtId="9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10" fontId="5" fillId="0" borderId="2" xfId="0" applyNumberFormat="1" applyFont="1" applyFill="1" applyBorder="1" applyAlignment="1">
      <alignment horizontal="right" vertical="top"/>
    </xf>
    <xf numFmtId="10" fontId="5" fillId="0" borderId="4" xfId="0" applyNumberFormat="1" applyFont="1" applyFill="1" applyBorder="1" applyAlignment="1">
      <alignment horizontal="right" vertical="top"/>
    </xf>
    <xf numFmtId="10" fontId="5" fillId="0" borderId="5" xfId="1" applyNumberFormat="1" applyFont="1" applyFill="1" applyBorder="1" applyAlignment="1">
      <alignment horizontal="right" vertical="top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9" fontId="5" fillId="0" borderId="5" xfId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 textRotation="180"/>
    </xf>
    <xf numFmtId="0" fontId="4" fillId="0" borderId="0" xfId="0" applyFont="1" applyAlignment="1">
      <alignment horizontal="center" vertical="center" textRotation="18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3" fontId="8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64" t="s">
        <v>0</v>
      </c>
      <c r="B1" s="64"/>
      <c r="C1" s="64"/>
    </row>
    <row r="2" spans="1:3" ht="21.75" customHeight="1" x14ac:dyDescent="0.2">
      <c r="A2" s="64" t="s">
        <v>1</v>
      </c>
      <c r="B2" s="64"/>
      <c r="C2" s="64"/>
    </row>
    <row r="3" spans="1:3" ht="21.75" customHeight="1" x14ac:dyDescent="0.2">
      <c r="A3" s="64" t="s">
        <v>2</v>
      </c>
      <c r="B3" s="64"/>
      <c r="C3" s="64"/>
    </row>
    <row r="4" spans="1:3" ht="7.35" customHeight="1" x14ac:dyDescent="0.2"/>
    <row r="5" spans="1:3" ht="123.6" customHeight="1" x14ac:dyDescent="0.2">
      <c r="B5" s="65"/>
    </row>
    <row r="6" spans="1:3" ht="123.6" customHeight="1" x14ac:dyDescent="0.2">
      <c r="B6" s="6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4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85546875" bestFit="1" customWidth="1"/>
    <col min="18" max="18" width="1.28515625" customWidth="1"/>
    <col min="19" max="19" width="14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3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4" spans="1:23" ht="14.45" customHeight="1" x14ac:dyDescent="0.2"/>
    <row r="5" spans="1:23" ht="14.45" customHeight="1" x14ac:dyDescent="0.2">
      <c r="A5" s="1" t="s">
        <v>168</v>
      </c>
      <c r="B5" s="68" t="s">
        <v>169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14.45" customHeight="1" x14ac:dyDescent="0.2">
      <c r="D6" s="66" t="s">
        <v>162</v>
      </c>
      <c r="E6" s="66"/>
      <c r="F6" s="66"/>
      <c r="G6" s="66"/>
      <c r="H6" s="66"/>
      <c r="I6" s="66"/>
      <c r="J6" s="66"/>
      <c r="K6" s="66"/>
      <c r="L6" s="66"/>
      <c r="N6" s="66" t="s">
        <v>163</v>
      </c>
      <c r="O6" s="66"/>
      <c r="P6" s="66"/>
      <c r="Q6" s="66"/>
      <c r="R6" s="66"/>
      <c r="S6" s="66"/>
      <c r="T6" s="66"/>
      <c r="U6" s="66"/>
      <c r="V6" s="66"/>
      <c r="W6" s="66"/>
    </row>
    <row r="7" spans="1:23" ht="14.45" customHeight="1" x14ac:dyDescent="0.2">
      <c r="D7" s="3"/>
      <c r="E7" s="3"/>
      <c r="F7" s="3"/>
      <c r="G7" s="3"/>
      <c r="H7" s="3"/>
      <c r="I7" s="3"/>
      <c r="J7" s="67" t="s">
        <v>40</v>
      </c>
      <c r="K7" s="67"/>
      <c r="L7" s="67"/>
      <c r="N7" s="3"/>
      <c r="O7" s="3"/>
      <c r="P7" s="3"/>
      <c r="Q7" s="3"/>
      <c r="R7" s="3"/>
      <c r="S7" s="3"/>
      <c r="T7" s="3"/>
      <c r="U7" s="67" t="s">
        <v>40</v>
      </c>
      <c r="V7" s="67"/>
      <c r="W7" s="67"/>
    </row>
    <row r="8" spans="1:23" ht="14.45" customHeight="1" x14ac:dyDescent="0.2">
      <c r="A8" s="66" t="s">
        <v>35</v>
      </c>
      <c r="B8" s="66"/>
      <c r="D8" s="2" t="s">
        <v>170</v>
      </c>
      <c r="F8" s="2" t="s">
        <v>166</v>
      </c>
      <c r="H8" s="2" t="s">
        <v>167</v>
      </c>
      <c r="J8" s="4" t="s">
        <v>140</v>
      </c>
      <c r="K8" s="3"/>
      <c r="L8" s="4" t="s">
        <v>148</v>
      </c>
      <c r="N8" s="2" t="s">
        <v>170</v>
      </c>
      <c r="P8" s="66" t="s">
        <v>166</v>
      </c>
      <c r="Q8" s="66"/>
      <c r="S8" s="2" t="s">
        <v>167</v>
      </c>
      <c r="U8" s="4" t="s">
        <v>140</v>
      </c>
      <c r="V8" s="3"/>
      <c r="W8" s="4" t="s">
        <v>148</v>
      </c>
    </row>
    <row r="9" spans="1:23" ht="21.75" customHeight="1" x14ac:dyDescent="0.2">
      <c r="A9" s="73" t="s">
        <v>39</v>
      </c>
      <c r="B9" s="73"/>
      <c r="D9" s="6">
        <v>0</v>
      </c>
      <c r="F9" s="6">
        <v>0</v>
      </c>
      <c r="H9" s="6">
        <v>45135295651</v>
      </c>
      <c r="J9" s="6">
        <v>45135295651</v>
      </c>
      <c r="L9" s="7">
        <v>1.75</v>
      </c>
      <c r="N9" s="6">
        <v>0</v>
      </c>
      <c r="P9" s="74">
        <v>0</v>
      </c>
      <c r="Q9" s="74"/>
      <c r="S9" s="6">
        <v>45135295651</v>
      </c>
      <c r="U9" s="6">
        <v>45135295651</v>
      </c>
      <c r="W9" s="7">
        <v>0.37</v>
      </c>
    </row>
    <row r="10" spans="1:23" ht="21.75" customHeight="1" x14ac:dyDescent="0.2">
      <c r="A10" s="70" t="s">
        <v>38</v>
      </c>
      <c r="B10" s="70"/>
      <c r="D10" s="9">
        <v>0</v>
      </c>
      <c r="F10" s="9">
        <v>-21318354749</v>
      </c>
      <c r="H10" s="9">
        <v>0</v>
      </c>
      <c r="J10" s="9">
        <v>-21318354749</v>
      </c>
      <c r="L10" s="10">
        <v>-0.83</v>
      </c>
      <c r="N10" s="9">
        <v>0</v>
      </c>
      <c r="P10" s="76">
        <v>-42347388089</v>
      </c>
      <c r="Q10" s="77"/>
      <c r="S10" s="9">
        <v>0</v>
      </c>
      <c r="U10" s="9">
        <v>-42347388089</v>
      </c>
      <c r="W10" s="10">
        <v>-0.35</v>
      </c>
    </row>
    <row r="11" spans="1:23" ht="21.75" customHeight="1" x14ac:dyDescent="0.2">
      <c r="A11" s="72" t="s">
        <v>40</v>
      </c>
      <c r="B11" s="72"/>
      <c r="D11" s="12">
        <v>0</v>
      </c>
      <c r="F11" s="12">
        <v>-21318354749</v>
      </c>
      <c r="H11" s="12">
        <v>45135295651</v>
      </c>
      <c r="J11" s="12">
        <v>23816940902</v>
      </c>
      <c r="L11" s="13">
        <v>0.92</v>
      </c>
      <c r="N11" s="12">
        <v>0</v>
      </c>
      <c r="Q11" s="12">
        <v>-42347388089</v>
      </c>
      <c r="S11" s="12">
        <v>45135295651</v>
      </c>
      <c r="U11" s="12">
        <v>2787907562</v>
      </c>
      <c r="W11" s="13">
        <v>0.02</v>
      </c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39"/>
  <sheetViews>
    <sheetView rightToLeft="1" topLeftCell="A23" workbookViewId="0">
      <selection activeCell="O40" sqref="O40"/>
    </sheetView>
  </sheetViews>
  <sheetFormatPr defaultRowHeight="18.75" x14ac:dyDescent="0.2"/>
  <cols>
    <col min="1" max="1" width="33.85546875" bestFit="1" customWidth="1"/>
    <col min="2" max="2" width="1.28515625" customWidth="1"/>
    <col min="3" max="3" width="17.85546875" bestFit="1" customWidth="1"/>
    <col min="4" max="4" width="1.28515625" customWidth="1"/>
    <col min="5" max="5" width="18.5703125" bestFit="1" customWidth="1"/>
    <col min="6" max="6" width="1.28515625" customWidth="1"/>
    <col min="7" max="7" width="17" bestFit="1" customWidth="1"/>
    <col min="8" max="8" width="1.28515625" customWidth="1"/>
    <col min="9" max="9" width="17.85546875" bestFit="1" customWidth="1"/>
    <col min="10" max="10" width="1.28515625" customWidth="1"/>
    <col min="11" max="11" width="17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6.7109375" bestFit="1" customWidth="1"/>
    <col min="16" max="16" width="1.28515625" customWidth="1"/>
    <col min="17" max="17" width="17.7109375" bestFit="1" customWidth="1"/>
    <col min="18" max="18" width="0.28515625" customWidth="1"/>
    <col min="19" max="19" width="17.85546875" style="53" bestFit="1" customWidth="1"/>
    <col min="20" max="20" width="17" style="53" bestFit="1" customWidth="1"/>
    <col min="21" max="21" width="31.42578125" bestFit="1" customWidth="1"/>
    <col min="22" max="22" width="17.7109375" bestFit="1" customWidth="1"/>
  </cols>
  <sheetData>
    <row r="1" spans="1:17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4.45" customHeight="1" x14ac:dyDescent="0.2"/>
    <row r="5" spans="1:17" ht="14.45" customHeight="1" x14ac:dyDescent="0.2">
      <c r="A5" s="1" t="s">
        <v>171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ht="14.45" customHeight="1" x14ac:dyDescent="0.2">
      <c r="C6" s="66" t="s">
        <v>162</v>
      </c>
      <c r="D6" s="66"/>
      <c r="E6" s="66"/>
      <c r="F6" s="66"/>
      <c r="G6" s="66"/>
      <c r="H6" s="66"/>
      <c r="I6" s="66"/>
      <c r="K6" s="66" t="s">
        <v>163</v>
      </c>
      <c r="L6" s="66"/>
      <c r="M6" s="66"/>
      <c r="N6" s="66"/>
      <c r="O6" s="66"/>
      <c r="P6" s="66"/>
      <c r="Q6" s="66"/>
    </row>
    <row r="7" spans="1:17" ht="14.45" customHeight="1" x14ac:dyDescent="0.2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 x14ac:dyDescent="0.2">
      <c r="A8" s="47" t="s">
        <v>172</v>
      </c>
      <c r="C8" s="2" t="s">
        <v>173</v>
      </c>
      <c r="E8" s="2" t="s">
        <v>166</v>
      </c>
      <c r="G8" s="2" t="s">
        <v>167</v>
      </c>
      <c r="I8" s="2" t="s">
        <v>40</v>
      </c>
      <c r="K8" s="2" t="s">
        <v>173</v>
      </c>
      <c r="M8" s="2" t="s">
        <v>166</v>
      </c>
      <c r="O8" s="2" t="s">
        <v>167</v>
      </c>
      <c r="Q8" s="2" t="s">
        <v>40</v>
      </c>
    </row>
    <row r="9" spans="1:17" ht="21.75" customHeight="1" x14ac:dyDescent="0.2">
      <c r="A9" s="48" t="s">
        <v>69</v>
      </c>
      <c r="C9" s="6">
        <v>22515174488</v>
      </c>
      <c r="E9" s="6">
        <v>0</v>
      </c>
      <c r="G9" s="6">
        <v>21643743397</v>
      </c>
      <c r="I9" s="6">
        <f>C9-E9-G9</f>
        <v>871431091</v>
      </c>
      <c r="K9" s="6">
        <v>76545676242</v>
      </c>
      <c r="M9" s="6">
        <v>0</v>
      </c>
      <c r="O9" s="6">
        <v>21643743397</v>
      </c>
      <c r="Q9" s="6">
        <v>98189419639</v>
      </c>
    </row>
    <row r="10" spans="1:17" ht="21.75" customHeight="1" x14ac:dyDescent="0.2">
      <c r="A10" s="52" t="s">
        <v>84</v>
      </c>
      <c r="C10" s="16">
        <v>16689074652</v>
      </c>
      <c r="E10" s="16">
        <v>0</v>
      </c>
      <c r="G10" s="16">
        <v>3591306563</v>
      </c>
      <c r="I10" s="16">
        <f t="shared" ref="I10:I38" si="0">C10-E10-G10</f>
        <v>13097768089</v>
      </c>
      <c r="K10" s="16">
        <v>153213034117</v>
      </c>
      <c r="M10" s="16">
        <v>0</v>
      </c>
      <c r="O10" s="16">
        <v>3786550340</v>
      </c>
      <c r="Q10" s="16">
        <v>156999584457</v>
      </c>
    </row>
    <row r="11" spans="1:17" ht="21.75" customHeight="1" x14ac:dyDescent="0.2">
      <c r="A11" s="52" t="s">
        <v>90</v>
      </c>
      <c r="C11" s="16">
        <v>95660320232</v>
      </c>
      <c r="E11" s="16">
        <v>-14795873247</v>
      </c>
      <c r="G11" s="16">
        <v>38443154053</v>
      </c>
      <c r="I11" s="16">
        <f t="shared" si="0"/>
        <v>72013039426</v>
      </c>
      <c r="K11" s="16">
        <v>297163472012</v>
      </c>
      <c r="M11" s="16">
        <v>76247379371</v>
      </c>
      <c r="O11" s="16">
        <v>38872020737</v>
      </c>
      <c r="Q11" s="16">
        <v>412282872120</v>
      </c>
    </row>
    <row r="12" spans="1:17" ht="21.75" customHeight="1" x14ac:dyDescent="0.2">
      <c r="A12" s="52" t="s">
        <v>105</v>
      </c>
      <c r="C12" s="16">
        <v>178428249974</v>
      </c>
      <c r="E12" s="16">
        <v>527520548560</v>
      </c>
      <c r="G12" s="16">
        <v>-362688426000</v>
      </c>
      <c r="I12" s="16">
        <f t="shared" si="0"/>
        <v>13596127414</v>
      </c>
      <c r="K12" s="16">
        <v>235351000758</v>
      </c>
      <c r="M12" s="16">
        <v>-434610226152</v>
      </c>
      <c r="O12" s="16">
        <v>-362688426000</v>
      </c>
      <c r="Q12" s="16">
        <v>-561947651394</v>
      </c>
    </row>
    <row r="13" spans="1:17" ht="21.75" customHeight="1" x14ac:dyDescent="0.2">
      <c r="A13" s="52" t="s">
        <v>174</v>
      </c>
      <c r="C13" s="16">
        <v>0</v>
      </c>
      <c r="E13" s="16">
        <v>0</v>
      </c>
      <c r="G13" s="16">
        <v>0</v>
      </c>
      <c r="I13" s="16">
        <f t="shared" si="0"/>
        <v>0</v>
      </c>
      <c r="K13" s="16">
        <v>0</v>
      </c>
      <c r="M13" s="16">
        <v>0</v>
      </c>
      <c r="O13" s="16">
        <v>-740705843</v>
      </c>
      <c r="Q13" s="16">
        <v>-740666266</v>
      </c>
    </row>
    <row r="14" spans="1:17" ht="21.75" customHeight="1" x14ac:dyDescent="0.2">
      <c r="A14" s="52" t="s">
        <v>175</v>
      </c>
      <c r="C14" s="16">
        <v>0</v>
      </c>
      <c r="E14" s="16">
        <v>0</v>
      </c>
      <c r="G14" s="16">
        <v>0</v>
      </c>
      <c r="I14" s="16">
        <f t="shared" si="0"/>
        <v>0</v>
      </c>
      <c r="K14" s="16">
        <v>28850252364</v>
      </c>
      <c r="M14" s="16">
        <v>0</v>
      </c>
      <c r="O14" s="16">
        <v>20310849831</v>
      </c>
      <c r="Q14" s="16">
        <v>49161102195</v>
      </c>
    </row>
    <row r="15" spans="1:17" ht="21.75" customHeight="1" x14ac:dyDescent="0.2">
      <c r="A15" s="52" t="s">
        <v>50</v>
      </c>
      <c r="C15" s="16">
        <v>102956614958</v>
      </c>
      <c r="E15" s="16">
        <v>85143849423</v>
      </c>
      <c r="G15" s="16">
        <v>0</v>
      </c>
      <c r="I15" s="16">
        <f t="shared" si="0"/>
        <v>17812765535</v>
      </c>
      <c r="K15" s="16">
        <v>315970301078</v>
      </c>
      <c r="M15" s="16">
        <v>256584221971</v>
      </c>
      <c r="O15" s="16">
        <v>-2531670547</v>
      </c>
      <c r="Q15" s="16">
        <v>254052551424</v>
      </c>
    </row>
    <row r="16" spans="1:17" ht="21.75" customHeight="1" x14ac:dyDescent="0.2">
      <c r="A16" s="52" t="s">
        <v>66</v>
      </c>
      <c r="C16" s="16">
        <v>206114635144</v>
      </c>
      <c r="E16" s="16">
        <v>-799525021749</v>
      </c>
      <c r="G16" s="16">
        <v>0</v>
      </c>
      <c r="I16" s="16">
        <f t="shared" si="0"/>
        <v>1005639656893</v>
      </c>
      <c r="K16" s="16">
        <v>675109473153</v>
      </c>
      <c r="M16" s="16">
        <v>632160448950</v>
      </c>
      <c r="O16" s="16">
        <v>12512198</v>
      </c>
      <c r="Q16" s="16">
        <v>1259527958960</v>
      </c>
    </row>
    <row r="17" spans="1:17" ht="21.75" customHeight="1" x14ac:dyDescent="0.2">
      <c r="A17" s="52" t="s">
        <v>87</v>
      </c>
      <c r="C17" s="16">
        <v>22952880183</v>
      </c>
      <c r="E17" s="16">
        <v>0</v>
      </c>
      <c r="G17" s="16">
        <v>0</v>
      </c>
      <c r="I17" s="16">
        <f t="shared" si="0"/>
        <v>22952880183</v>
      </c>
      <c r="K17" s="16">
        <v>67434047213</v>
      </c>
      <c r="M17" s="16">
        <v>95147264283</v>
      </c>
      <c r="O17" s="16">
        <v>607159040</v>
      </c>
      <c r="Q17" s="16">
        <v>163188470536</v>
      </c>
    </row>
    <row r="18" spans="1:17" ht="21.75" customHeight="1" x14ac:dyDescent="0.2">
      <c r="A18" s="52" t="s">
        <v>176</v>
      </c>
      <c r="C18" s="16">
        <v>0</v>
      </c>
      <c r="E18" s="16">
        <v>0</v>
      </c>
      <c r="G18" s="16">
        <v>0</v>
      </c>
      <c r="I18" s="16">
        <f t="shared" si="0"/>
        <v>0</v>
      </c>
      <c r="K18" s="16">
        <v>55935147870</v>
      </c>
      <c r="M18" s="16">
        <v>0</v>
      </c>
      <c r="O18" s="16">
        <v>3933000000</v>
      </c>
      <c r="Q18" s="16">
        <v>59868147870</v>
      </c>
    </row>
    <row r="19" spans="1:17" ht="21.75" customHeight="1" x14ac:dyDescent="0.2">
      <c r="A19" s="52" t="s">
        <v>93</v>
      </c>
      <c r="C19" s="16">
        <v>243629853253</v>
      </c>
      <c r="E19" s="16">
        <v>0</v>
      </c>
      <c r="G19" s="16">
        <v>0</v>
      </c>
      <c r="I19" s="16">
        <f t="shared" si="0"/>
        <v>243629853253</v>
      </c>
      <c r="K19" s="16">
        <v>656754640293</v>
      </c>
      <c r="M19" s="16">
        <v>-745912602256</v>
      </c>
      <c r="O19" s="16">
        <v>-741511001</v>
      </c>
      <c r="Q19" s="16">
        <v>-89899472964</v>
      </c>
    </row>
    <row r="20" spans="1:17" ht="21.75" customHeight="1" x14ac:dyDescent="0.2">
      <c r="A20" s="52" t="s">
        <v>113</v>
      </c>
      <c r="C20" s="16">
        <v>1025552909348</v>
      </c>
      <c r="E20" s="16">
        <v>0</v>
      </c>
      <c r="G20" s="16">
        <v>0</v>
      </c>
      <c r="I20" s="16">
        <f t="shared" si="0"/>
        <v>1025552909348</v>
      </c>
      <c r="K20" s="16">
        <v>3076371227878</v>
      </c>
      <c r="M20" s="16">
        <v>0</v>
      </c>
      <c r="O20" s="16">
        <v>-262357264</v>
      </c>
      <c r="Q20" s="16">
        <v>3076108870614</v>
      </c>
    </row>
    <row r="21" spans="1:17" ht="21.75" customHeight="1" x14ac:dyDescent="0.2">
      <c r="A21" s="52" t="s">
        <v>99</v>
      </c>
      <c r="C21" s="16">
        <v>484152003428</v>
      </c>
      <c r="E21" s="16">
        <v>55758021082</v>
      </c>
      <c r="G21" s="16">
        <v>0</v>
      </c>
      <c r="I21" s="16">
        <f t="shared" si="0"/>
        <v>428393982346</v>
      </c>
      <c r="K21" s="16">
        <v>869309497757</v>
      </c>
      <c r="M21" s="16">
        <v>-945341576462</v>
      </c>
      <c r="O21" s="16">
        <v>-1367419262</v>
      </c>
      <c r="Q21" s="16">
        <v>-77399497967</v>
      </c>
    </row>
    <row r="22" spans="1:17" ht="21.75" customHeight="1" x14ac:dyDescent="0.2">
      <c r="A22" s="52" t="s">
        <v>102</v>
      </c>
      <c r="C22" s="16">
        <v>113135310289</v>
      </c>
      <c r="E22" s="16">
        <v>-301036112969</v>
      </c>
      <c r="G22" s="16">
        <v>0</v>
      </c>
      <c r="I22" s="16">
        <f t="shared" si="0"/>
        <v>414171423258</v>
      </c>
      <c r="K22" s="16">
        <v>147323962584</v>
      </c>
      <c r="M22" s="16">
        <v>-857600675587</v>
      </c>
      <c r="O22" s="16">
        <v>0</v>
      </c>
      <c r="Q22" s="16">
        <v>-710276713003</v>
      </c>
    </row>
    <row r="23" spans="1:17" ht="21.75" customHeight="1" x14ac:dyDescent="0.2">
      <c r="A23" s="52" t="s">
        <v>96</v>
      </c>
      <c r="C23" s="16">
        <v>92420616</v>
      </c>
      <c r="E23" s="16">
        <v>-71960849</v>
      </c>
      <c r="G23" s="16">
        <v>0</v>
      </c>
      <c r="I23" s="16">
        <f t="shared" si="0"/>
        <v>164381465</v>
      </c>
      <c r="K23" s="16">
        <v>267048201</v>
      </c>
      <c r="M23" s="16">
        <v>-147942163</v>
      </c>
      <c r="O23" s="16">
        <v>0</v>
      </c>
      <c r="Q23" s="16">
        <v>119106038</v>
      </c>
    </row>
    <row r="24" spans="1:17" ht="21.75" customHeight="1" x14ac:dyDescent="0.2">
      <c r="A24" s="52" t="s">
        <v>110</v>
      </c>
      <c r="C24" s="16">
        <v>26446201077</v>
      </c>
      <c r="E24" s="16">
        <v>0</v>
      </c>
      <c r="G24" s="16">
        <v>0</v>
      </c>
      <c r="I24" s="16">
        <f t="shared" si="0"/>
        <v>26446201077</v>
      </c>
      <c r="K24" s="16">
        <v>78381575057</v>
      </c>
      <c r="M24" s="16">
        <v>0</v>
      </c>
      <c r="O24" s="16">
        <v>0</v>
      </c>
      <c r="Q24" s="16">
        <v>78381575057</v>
      </c>
    </row>
    <row r="25" spans="1:17" ht="21.75" customHeight="1" x14ac:dyDescent="0.2">
      <c r="A25" s="52" t="s">
        <v>60</v>
      </c>
      <c r="C25" s="16">
        <v>283390228108</v>
      </c>
      <c r="E25" s="16">
        <v>-1162890534259</v>
      </c>
      <c r="G25" s="16">
        <v>0</v>
      </c>
      <c r="I25" s="16">
        <f t="shared" si="0"/>
        <v>1446280762367</v>
      </c>
      <c r="K25" s="16">
        <v>882546582188</v>
      </c>
      <c r="M25" s="16">
        <v>-541820442272</v>
      </c>
      <c r="O25" s="16">
        <v>0</v>
      </c>
      <c r="Q25" s="16">
        <v>340726139916</v>
      </c>
    </row>
    <row r="26" spans="1:17" ht="21.75" customHeight="1" x14ac:dyDescent="0.2">
      <c r="A26" s="52" t="s">
        <v>125</v>
      </c>
      <c r="C26" s="16">
        <v>169505185107</v>
      </c>
      <c r="E26" s="16">
        <v>0</v>
      </c>
      <c r="G26" s="16">
        <v>0</v>
      </c>
      <c r="I26" s="16">
        <f t="shared" si="0"/>
        <v>169505185107</v>
      </c>
      <c r="K26" s="16">
        <v>516424746170</v>
      </c>
      <c r="M26" s="16">
        <v>0</v>
      </c>
      <c r="O26" s="16">
        <v>0</v>
      </c>
      <c r="Q26" s="16">
        <v>332712328696</v>
      </c>
    </row>
    <row r="27" spans="1:17" ht="21.75" customHeight="1" x14ac:dyDescent="0.2">
      <c r="A27" s="52" t="s">
        <v>72</v>
      </c>
      <c r="C27" s="16">
        <v>21307042884</v>
      </c>
      <c r="E27" s="16">
        <v>0</v>
      </c>
      <c r="G27" s="16">
        <v>0</v>
      </c>
      <c r="I27" s="16">
        <f t="shared" si="0"/>
        <v>21307042884</v>
      </c>
      <c r="K27" s="16">
        <v>75575603824</v>
      </c>
      <c r="M27" s="16">
        <v>99945625000</v>
      </c>
      <c r="O27" s="16">
        <v>0</v>
      </c>
      <c r="Q27" s="16">
        <v>175521228824</v>
      </c>
    </row>
    <row r="28" spans="1:17" ht="21.75" customHeight="1" x14ac:dyDescent="0.2">
      <c r="A28" s="52" t="s">
        <v>177</v>
      </c>
      <c r="C28" s="16">
        <v>5002839237</v>
      </c>
      <c r="E28" s="16">
        <v>0</v>
      </c>
      <c r="G28" s="16">
        <v>0</v>
      </c>
      <c r="I28" s="16">
        <f t="shared" si="0"/>
        <v>5002839237</v>
      </c>
      <c r="K28" s="16">
        <v>105059623977</v>
      </c>
      <c r="M28" s="16">
        <v>0</v>
      </c>
      <c r="O28" s="16">
        <v>0</v>
      </c>
      <c r="Q28" s="16">
        <v>105059623977</v>
      </c>
    </row>
    <row r="29" spans="1:17" ht="21.75" customHeight="1" x14ac:dyDescent="0.2">
      <c r="A29" s="52" t="s">
        <v>107</v>
      </c>
      <c r="C29" s="16">
        <v>17931592300</v>
      </c>
      <c r="E29" s="16">
        <v>0</v>
      </c>
      <c r="G29" s="16">
        <v>0</v>
      </c>
      <c r="I29" s="16">
        <f t="shared" si="0"/>
        <v>17931592300</v>
      </c>
      <c r="K29" s="16">
        <v>67803922194</v>
      </c>
      <c r="M29" s="16">
        <v>3999823913</v>
      </c>
      <c r="O29" s="16">
        <v>0</v>
      </c>
      <c r="Q29" s="16">
        <v>71803746107</v>
      </c>
    </row>
    <row r="30" spans="1:17" ht="21.75" customHeight="1" x14ac:dyDescent="0.2">
      <c r="A30" s="52" t="s">
        <v>119</v>
      </c>
      <c r="C30" s="16">
        <v>207589656712</v>
      </c>
      <c r="E30" s="16">
        <v>-324703224366</v>
      </c>
      <c r="G30" s="16">
        <v>0</v>
      </c>
      <c r="I30" s="16">
        <f t="shared" si="0"/>
        <v>532292881078</v>
      </c>
      <c r="K30" s="16">
        <v>479445528504</v>
      </c>
      <c r="M30" s="16">
        <v>343776488179</v>
      </c>
      <c r="O30" s="16">
        <v>0</v>
      </c>
      <c r="Q30" s="16">
        <v>823222016683</v>
      </c>
    </row>
    <row r="31" spans="1:17" ht="21.75" customHeight="1" x14ac:dyDescent="0.2">
      <c r="A31" s="52" t="s">
        <v>63</v>
      </c>
      <c r="C31" s="16">
        <v>47284007501</v>
      </c>
      <c r="E31" s="16">
        <v>-179500343587</v>
      </c>
      <c r="G31" s="16">
        <v>0</v>
      </c>
      <c r="I31" s="16">
        <f t="shared" si="0"/>
        <v>226784351088</v>
      </c>
      <c r="K31" s="16">
        <v>110947093537</v>
      </c>
      <c r="M31" s="16">
        <v>-161163559989</v>
      </c>
      <c r="O31" s="16">
        <v>0</v>
      </c>
      <c r="Q31" s="16">
        <v>-50216466452</v>
      </c>
    </row>
    <row r="32" spans="1:17" ht="21.75" customHeight="1" x14ac:dyDescent="0.2">
      <c r="A32" s="52" t="s">
        <v>116</v>
      </c>
      <c r="C32" s="16">
        <v>27322412250</v>
      </c>
      <c r="E32" s="16">
        <v>0</v>
      </c>
      <c r="G32" s="16">
        <v>0</v>
      </c>
      <c r="I32" s="16">
        <f t="shared" si="0"/>
        <v>27322412250</v>
      </c>
      <c r="K32" s="16">
        <v>83128007700</v>
      </c>
      <c r="M32" s="16">
        <v>0</v>
      </c>
      <c r="O32" s="16">
        <v>0</v>
      </c>
      <c r="Q32" s="16">
        <v>83128007700</v>
      </c>
    </row>
    <row r="33" spans="1:22" ht="21.75" customHeight="1" x14ac:dyDescent="0.2">
      <c r="A33" s="52" t="s">
        <v>81</v>
      </c>
      <c r="C33" s="16">
        <v>8208760100</v>
      </c>
      <c r="E33" s="16">
        <v>6496465625</v>
      </c>
      <c r="G33" s="16">
        <v>0</v>
      </c>
      <c r="I33" s="16">
        <f t="shared" si="0"/>
        <v>1712294475</v>
      </c>
      <c r="K33" s="16">
        <v>24074278000</v>
      </c>
      <c r="M33" s="16">
        <v>11493746875</v>
      </c>
      <c r="O33" s="16">
        <v>0</v>
      </c>
      <c r="Q33" s="16">
        <v>35568024875</v>
      </c>
    </row>
    <row r="34" spans="1:22" ht="21.75" customHeight="1" x14ac:dyDescent="0.2">
      <c r="A34" s="52" t="s">
        <v>78</v>
      </c>
      <c r="C34" s="16">
        <v>9177191534</v>
      </c>
      <c r="E34" s="16">
        <v>-5252559226</v>
      </c>
      <c r="G34" s="16">
        <v>0</v>
      </c>
      <c r="I34" s="16">
        <f t="shared" si="0"/>
        <v>14429750760</v>
      </c>
      <c r="K34" s="16">
        <v>26968363657</v>
      </c>
      <c r="M34" s="16">
        <v>-2873550736</v>
      </c>
      <c r="O34" s="16">
        <v>0</v>
      </c>
      <c r="Q34" s="16">
        <v>24094812921</v>
      </c>
    </row>
    <row r="35" spans="1:22" ht="21.75" customHeight="1" x14ac:dyDescent="0.2">
      <c r="A35" s="52" t="s">
        <v>75</v>
      </c>
      <c r="C35" s="16">
        <v>150244766</v>
      </c>
      <c r="E35" s="16">
        <v>0</v>
      </c>
      <c r="G35" s="16">
        <v>0</v>
      </c>
      <c r="I35" s="16">
        <f t="shared" si="0"/>
        <v>150244766</v>
      </c>
      <c r="K35" s="16">
        <v>442894200</v>
      </c>
      <c r="M35" s="16">
        <v>0</v>
      </c>
      <c r="O35" s="16">
        <v>0</v>
      </c>
      <c r="Q35" s="16">
        <v>442894200</v>
      </c>
    </row>
    <row r="36" spans="1:22" ht="21.75" customHeight="1" x14ac:dyDescent="0.2">
      <c r="A36" s="52" t="s">
        <v>54</v>
      </c>
      <c r="C36" s="16">
        <v>46193707253</v>
      </c>
      <c r="E36" s="16">
        <v>136912298566</v>
      </c>
      <c r="G36" s="16">
        <v>0</v>
      </c>
      <c r="I36" s="16">
        <f t="shared" si="0"/>
        <v>-90718591313</v>
      </c>
      <c r="K36" s="16">
        <v>141766894673</v>
      </c>
      <c r="M36" s="16">
        <v>496654005430</v>
      </c>
      <c r="O36" s="16">
        <v>0</v>
      </c>
      <c r="Q36" s="16">
        <v>496654005430</v>
      </c>
    </row>
    <row r="37" spans="1:22" ht="21.75" customHeight="1" x14ac:dyDescent="0.2">
      <c r="A37" s="52" t="s">
        <v>57</v>
      </c>
      <c r="C37" s="16">
        <v>63893227866</v>
      </c>
      <c r="E37" s="16">
        <v>74310108683</v>
      </c>
      <c r="G37" s="16">
        <v>0</v>
      </c>
      <c r="I37" s="16">
        <f t="shared" si="0"/>
        <v>-10416880817</v>
      </c>
      <c r="K37" s="16">
        <v>196086113106</v>
      </c>
      <c r="M37" s="16">
        <v>223921611340</v>
      </c>
      <c r="O37" s="16">
        <v>0</v>
      </c>
      <c r="Q37" s="16">
        <v>223921611340</v>
      </c>
      <c r="V37" s="53"/>
    </row>
    <row r="38" spans="1:22" ht="21.75" customHeight="1" x14ac:dyDescent="0.2">
      <c r="A38" s="50" t="s">
        <v>122</v>
      </c>
      <c r="C38" s="9">
        <v>0</v>
      </c>
      <c r="E38" s="9">
        <v>17004350719</v>
      </c>
      <c r="G38" s="9">
        <v>0</v>
      </c>
      <c r="I38" s="9">
        <f t="shared" si="0"/>
        <v>-17004350719</v>
      </c>
      <c r="K38" s="9">
        <v>0</v>
      </c>
      <c r="M38" s="9">
        <v>17004350719</v>
      </c>
      <c r="O38" s="9">
        <v>0</v>
      </c>
      <c r="Q38" s="9">
        <v>17004350719</v>
      </c>
    </row>
    <row r="39" spans="1:22" ht="21.75" customHeight="1" x14ac:dyDescent="0.2">
      <c r="A39" s="51" t="s">
        <v>40</v>
      </c>
      <c r="C39" s="12">
        <f>SUM(C9:C38)</f>
        <v>3445281743260</v>
      </c>
      <c r="E39" s="12">
        <v>-1884629987594</v>
      </c>
      <c r="G39" s="12">
        <v>-299010221987</v>
      </c>
      <c r="I39" s="12">
        <f>SUM(I9:I38)</f>
        <v>5628921952841</v>
      </c>
      <c r="K39" s="12">
        <f>SUM(K9:K38)</f>
        <v>9444250008307</v>
      </c>
      <c r="M39" s="12">
        <v>-1432535609586</v>
      </c>
      <c r="O39" s="12">
        <f>SUM(O9:O38)</f>
        <v>-279166254374</v>
      </c>
      <c r="Q39" s="12">
        <v>6847257982252</v>
      </c>
    </row>
  </sheetData>
  <mergeCells count="6">
    <mergeCell ref="A1:Q1"/>
    <mergeCell ref="A2:Q2"/>
    <mergeCell ref="A3:Q3"/>
    <mergeCell ref="B5:Q5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24"/>
  <sheetViews>
    <sheetView rightToLeft="1" tabSelected="1" workbookViewId="0">
      <selection activeCell="I9" sqref="I9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11.28515625" bestFit="1" customWidth="1"/>
    <col min="5" max="5" width="1.28515625" customWidth="1"/>
    <col min="6" max="6" width="31.7109375" bestFit="1" customWidth="1"/>
    <col min="7" max="7" width="1.28515625" customWidth="1"/>
    <col min="8" max="8" width="11" bestFit="1" customWidth="1"/>
    <col min="9" max="9" width="0.5703125" customWidth="1"/>
    <col min="10" max="10" width="19" bestFit="1" customWidth="1"/>
    <col min="11" max="11" width="1.28515625" customWidth="1"/>
    <col min="12" max="12" width="50.140625" bestFit="1" customWidth="1"/>
    <col min="13" max="13" width="9" bestFit="1" customWidth="1"/>
    <col min="14" max="14" width="1.28515625" customWidth="1"/>
    <col min="15" max="15" width="40.42578125" bestFit="1" customWidth="1"/>
    <col min="16" max="16" width="0.28515625" customWidth="1"/>
    <col min="18" max="18" width="27" bestFit="1" customWidth="1"/>
    <col min="19" max="19" width="16.140625" bestFit="1" customWidth="1"/>
  </cols>
  <sheetData>
    <row r="1" spans="1:19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9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9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9" ht="14.45" customHeight="1" x14ac:dyDescent="0.2"/>
    <row r="5" spans="1:19" ht="14.45" customHeight="1" x14ac:dyDescent="0.2">
      <c r="A5" s="1" t="s">
        <v>178</v>
      </c>
      <c r="B5" s="68" t="s">
        <v>179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29.1" customHeight="1" x14ac:dyDescent="0.2">
      <c r="L6" s="78" t="s">
        <v>180</v>
      </c>
      <c r="O6" s="78" t="s">
        <v>181</v>
      </c>
    </row>
    <row r="7" spans="1:19" ht="14.45" customHeight="1" x14ac:dyDescent="0.2">
      <c r="A7" s="66" t="s">
        <v>182</v>
      </c>
      <c r="B7" s="66"/>
      <c r="D7" s="2" t="s">
        <v>183</v>
      </c>
      <c r="F7" s="2" t="s">
        <v>184</v>
      </c>
      <c r="H7" s="2" t="s">
        <v>29</v>
      </c>
      <c r="J7" s="66" t="s">
        <v>185</v>
      </c>
      <c r="K7" s="66"/>
      <c r="L7" s="78"/>
      <c r="M7" s="2" t="s">
        <v>186</v>
      </c>
      <c r="O7" s="78"/>
    </row>
    <row r="8" spans="1:19" ht="30" customHeight="1" x14ac:dyDescent="0.2">
      <c r="A8" s="79"/>
      <c r="B8" s="79"/>
      <c r="D8" s="79"/>
      <c r="F8" s="79"/>
      <c r="G8" s="25"/>
      <c r="H8" s="79"/>
      <c r="I8" s="25"/>
      <c r="J8" s="79"/>
      <c r="K8" s="80"/>
      <c r="L8" s="80"/>
      <c r="M8" s="79"/>
      <c r="N8" s="80"/>
      <c r="O8" s="81"/>
      <c r="S8" s="82"/>
    </row>
    <row r="9" spans="1:19" ht="30" customHeight="1" x14ac:dyDescent="0.45">
      <c r="A9" s="83" t="s">
        <v>249</v>
      </c>
      <c r="B9" s="84"/>
      <c r="D9" s="83" t="s">
        <v>187</v>
      </c>
      <c r="F9" s="85" t="s">
        <v>177</v>
      </c>
      <c r="G9" s="25"/>
      <c r="H9" s="82">
        <v>6000000</v>
      </c>
      <c r="I9" s="82"/>
      <c r="J9" s="82">
        <v>6000000000000</v>
      </c>
      <c r="K9" s="80"/>
      <c r="L9" s="82">
        <v>5002839237</v>
      </c>
      <c r="M9" s="85">
        <v>23</v>
      </c>
      <c r="N9" s="86"/>
      <c r="O9" s="85">
        <v>40.549999999999997</v>
      </c>
      <c r="S9" s="82"/>
    </row>
    <row r="10" spans="1:19" ht="30" customHeight="1" x14ac:dyDescent="0.45">
      <c r="A10" s="83"/>
      <c r="B10" s="84"/>
      <c r="D10" s="83"/>
      <c r="F10" s="85" t="s">
        <v>60</v>
      </c>
      <c r="G10" s="25"/>
      <c r="H10" s="82">
        <v>2500000</v>
      </c>
      <c r="I10" s="82"/>
      <c r="J10" s="82">
        <v>2500000000000</v>
      </c>
      <c r="K10" s="80"/>
      <c r="L10" s="82">
        <v>85151844268</v>
      </c>
      <c r="M10" s="85">
        <v>23</v>
      </c>
      <c r="N10" s="86"/>
      <c r="O10" s="85">
        <v>38.46</v>
      </c>
      <c r="S10" s="82"/>
    </row>
    <row r="11" spans="1:19" ht="30" customHeight="1" x14ac:dyDescent="0.45">
      <c r="A11" s="83"/>
      <c r="B11" s="84"/>
      <c r="D11" s="83"/>
      <c r="F11" s="85" t="s">
        <v>250</v>
      </c>
      <c r="G11" s="25"/>
      <c r="H11" s="82">
        <v>6000000</v>
      </c>
      <c r="I11" s="82"/>
      <c r="J11" s="82">
        <v>6000000000000</v>
      </c>
      <c r="K11" s="80"/>
      <c r="L11" s="82">
        <v>59861349514</v>
      </c>
      <c r="M11" s="85">
        <v>23</v>
      </c>
      <c r="N11" s="86"/>
      <c r="O11" s="85">
        <v>43.19</v>
      </c>
      <c r="R11" s="85"/>
      <c r="S11" s="82"/>
    </row>
    <row r="12" spans="1:19" ht="30" customHeight="1" x14ac:dyDescent="0.45">
      <c r="A12" s="83"/>
      <c r="B12" s="84"/>
      <c r="D12" s="83"/>
      <c r="F12" s="85" t="s">
        <v>50</v>
      </c>
      <c r="G12" s="25"/>
      <c r="H12" s="82">
        <v>3809800</v>
      </c>
      <c r="I12" s="82"/>
      <c r="J12" s="82">
        <v>14775044446400</v>
      </c>
      <c r="K12" s="80"/>
      <c r="L12" s="82">
        <v>102956614958</v>
      </c>
      <c r="M12" s="85" t="s">
        <v>231</v>
      </c>
      <c r="N12" s="86"/>
      <c r="O12" s="85">
        <v>39.83</v>
      </c>
      <c r="S12" s="82"/>
    </row>
    <row r="13" spans="1:19" ht="30" customHeight="1" x14ac:dyDescent="0.45">
      <c r="A13" s="83"/>
      <c r="B13" s="84"/>
      <c r="D13" s="83"/>
      <c r="F13" s="85" t="s">
        <v>54</v>
      </c>
      <c r="G13" s="25"/>
      <c r="H13" s="82">
        <v>4308000</v>
      </c>
      <c r="I13" s="82"/>
      <c r="J13" s="82">
        <v>5999967000000</v>
      </c>
      <c r="K13" s="80"/>
      <c r="L13" s="82">
        <v>46193707253</v>
      </c>
      <c r="M13" s="85" t="s">
        <v>231</v>
      </c>
      <c r="N13" s="86"/>
      <c r="O13" s="85">
        <v>34.25</v>
      </c>
      <c r="S13" s="82"/>
    </row>
    <row r="14" spans="1:19" ht="30" customHeight="1" x14ac:dyDescent="0.45">
      <c r="A14" s="83"/>
      <c r="B14" s="84"/>
      <c r="D14" s="83"/>
      <c r="F14" s="85" t="s">
        <v>57</v>
      </c>
      <c r="G14" s="25"/>
      <c r="H14" s="82">
        <v>1004200</v>
      </c>
      <c r="I14" s="82"/>
      <c r="J14" s="82">
        <v>5999967000000</v>
      </c>
      <c r="K14" s="80"/>
      <c r="L14" s="82">
        <v>63893227866</v>
      </c>
      <c r="M14" s="85" t="s">
        <v>231</v>
      </c>
      <c r="N14" s="86"/>
      <c r="O14" s="85">
        <v>48.21</v>
      </c>
      <c r="S14" s="82"/>
    </row>
    <row r="15" spans="1:19" ht="30" customHeight="1" x14ac:dyDescent="0.45">
      <c r="A15" s="83"/>
      <c r="B15" s="84"/>
      <c r="D15" s="83"/>
      <c r="F15" s="85" t="s">
        <v>63</v>
      </c>
      <c r="G15" s="25"/>
      <c r="H15" s="82">
        <v>2000000</v>
      </c>
      <c r="I15" s="82"/>
      <c r="J15" s="82">
        <v>2000000000000</v>
      </c>
      <c r="K15" s="80"/>
      <c r="L15" s="82">
        <v>11485255101</v>
      </c>
      <c r="M15" s="85">
        <v>23</v>
      </c>
      <c r="N15" s="86"/>
      <c r="O15" s="85">
        <v>44.56</v>
      </c>
      <c r="S15" s="82"/>
    </row>
    <row r="16" spans="1:19" ht="30" customHeight="1" x14ac:dyDescent="0.45">
      <c r="A16" s="83"/>
      <c r="B16" s="84"/>
      <c r="D16" s="83"/>
      <c r="F16" s="85" t="s">
        <v>66</v>
      </c>
      <c r="G16" s="25"/>
      <c r="H16" s="82">
        <v>8000000</v>
      </c>
      <c r="I16" s="82"/>
      <c r="J16" s="82">
        <v>8000000000000</v>
      </c>
      <c r="K16" s="80"/>
      <c r="L16" s="82">
        <v>59930163933</v>
      </c>
      <c r="M16" s="85">
        <v>23</v>
      </c>
      <c r="N16" s="86"/>
      <c r="O16" s="85">
        <v>33.799999999999997</v>
      </c>
      <c r="R16" s="85"/>
      <c r="S16" s="82"/>
    </row>
    <row r="17" spans="1:19" ht="30" customHeight="1" x14ac:dyDescent="0.45">
      <c r="A17" s="83"/>
      <c r="B17" s="84"/>
      <c r="D17" s="83"/>
      <c r="F17" s="85" t="s">
        <v>69</v>
      </c>
      <c r="G17" s="25"/>
      <c r="H17" s="82">
        <v>832807</v>
      </c>
      <c r="I17" s="82"/>
      <c r="J17" s="82">
        <v>832807000000</v>
      </c>
      <c r="K17" s="80"/>
      <c r="L17" s="82">
        <v>11939223246</v>
      </c>
      <c r="M17" s="85">
        <v>18</v>
      </c>
      <c r="N17" s="86"/>
      <c r="O17" s="85">
        <v>53.77</v>
      </c>
      <c r="S17" s="82"/>
    </row>
    <row r="18" spans="1:19" ht="30" customHeight="1" x14ac:dyDescent="0.45">
      <c r="A18" s="83"/>
      <c r="B18" s="84"/>
      <c r="D18" s="83"/>
      <c r="F18" s="85" t="s">
        <v>251</v>
      </c>
      <c r="G18" s="25"/>
      <c r="H18" s="82">
        <v>38000000</v>
      </c>
      <c r="I18" s="82"/>
      <c r="J18" s="82">
        <v>38000000000000</v>
      </c>
      <c r="K18" s="80"/>
      <c r="L18" s="82">
        <v>315384931514</v>
      </c>
      <c r="M18" s="85">
        <v>23</v>
      </c>
      <c r="N18" s="86"/>
      <c r="O18" s="85">
        <v>34.700000000000003</v>
      </c>
      <c r="S18" s="82"/>
    </row>
    <row r="19" spans="1:19" ht="30" customHeight="1" x14ac:dyDescent="0.45">
      <c r="A19" s="83"/>
      <c r="B19" s="84"/>
      <c r="D19" s="83"/>
      <c r="F19" s="85" t="s">
        <v>72</v>
      </c>
      <c r="G19" s="25"/>
      <c r="H19" s="82">
        <v>1000000</v>
      </c>
      <c r="I19" s="82"/>
      <c r="J19" s="82">
        <v>1000000000000</v>
      </c>
      <c r="K19" s="80"/>
      <c r="L19" s="82">
        <v>3132152584</v>
      </c>
      <c r="M19" s="85">
        <v>23</v>
      </c>
      <c r="N19" s="86"/>
      <c r="O19" s="85">
        <v>40.97</v>
      </c>
      <c r="S19" s="82"/>
    </row>
    <row r="20" spans="1:19" ht="30" customHeight="1" x14ac:dyDescent="0.45">
      <c r="A20" s="83"/>
      <c r="B20" s="84"/>
      <c r="D20" s="83"/>
      <c r="F20" s="85" t="s">
        <v>252</v>
      </c>
      <c r="G20" s="25"/>
      <c r="H20" s="82">
        <v>1000000</v>
      </c>
      <c r="I20" s="82"/>
      <c r="J20" s="82">
        <v>1000000000000</v>
      </c>
      <c r="K20" s="80"/>
      <c r="L20" s="82">
        <v>7452049177</v>
      </c>
      <c r="M20" s="85">
        <v>23</v>
      </c>
      <c r="N20" s="86"/>
      <c r="O20" s="85">
        <v>40</v>
      </c>
      <c r="S20" s="82"/>
    </row>
    <row r="21" spans="1:19" ht="30" customHeight="1" x14ac:dyDescent="0.45">
      <c r="A21" s="83"/>
      <c r="B21" s="84"/>
      <c r="D21" s="83"/>
      <c r="F21" s="85" t="s">
        <v>84</v>
      </c>
      <c r="G21" s="25"/>
      <c r="H21" s="82">
        <v>3504303</v>
      </c>
      <c r="I21" s="82"/>
      <c r="J21" s="82">
        <f>H21*1000000</f>
        <v>3504303000000</v>
      </c>
      <c r="K21" s="80"/>
      <c r="L21" s="82">
        <v>2272530351</v>
      </c>
      <c r="M21" s="85">
        <v>23</v>
      </c>
      <c r="N21" s="86"/>
      <c r="O21" s="85">
        <v>41.07</v>
      </c>
      <c r="S21" s="82"/>
    </row>
    <row r="22" spans="1:19" ht="30" customHeight="1" x14ac:dyDescent="0.45">
      <c r="A22" s="83"/>
      <c r="B22" s="84"/>
      <c r="D22" s="83"/>
      <c r="F22" s="85" t="s">
        <v>253</v>
      </c>
      <c r="G22" s="25"/>
      <c r="H22" s="82">
        <v>7999800</v>
      </c>
      <c r="I22" s="82"/>
      <c r="J22" s="82">
        <f>H22*1000000</f>
        <v>7999800000000</v>
      </c>
      <c r="K22" s="80"/>
      <c r="L22" s="82">
        <v>73386290286</v>
      </c>
      <c r="M22" s="85">
        <v>20.5</v>
      </c>
      <c r="N22" s="86"/>
      <c r="O22" s="85">
        <v>36.130000000000003</v>
      </c>
      <c r="S22" s="82"/>
    </row>
    <row r="23" spans="1:19" ht="23.25" thickBot="1" x14ac:dyDescent="0.25">
      <c r="A23" s="3"/>
      <c r="B23" s="3"/>
      <c r="D23" s="3"/>
      <c r="F23" s="25"/>
      <c r="G23" s="25"/>
      <c r="H23" s="25"/>
      <c r="I23" s="25"/>
      <c r="J23" s="25"/>
      <c r="K23" s="80"/>
      <c r="L23" s="87">
        <f>SUM(L9:L22)</f>
        <v>848042179288</v>
      </c>
      <c r="M23" s="25"/>
      <c r="N23" s="80"/>
      <c r="O23" s="25"/>
      <c r="S23" s="82"/>
    </row>
    <row r="24" spans="1:19" ht="13.5" thickTop="1" x14ac:dyDescent="0.2"/>
  </sheetData>
  <mergeCells count="10">
    <mergeCell ref="A1:P1"/>
    <mergeCell ref="A2:P2"/>
    <mergeCell ref="A3:P3"/>
    <mergeCell ref="B5:P5"/>
    <mergeCell ref="L6:L7"/>
    <mergeCell ref="O6:O7"/>
    <mergeCell ref="A7:B7"/>
    <mergeCell ref="J7:K7"/>
    <mergeCell ref="A9:B22"/>
    <mergeCell ref="D9:D2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2"/>
  <sheetViews>
    <sheetView rightToLeft="1" zoomScale="115" zoomScaleNormal="115" workbookViewId="0">
      <selection activeCell="A8" sqref="A8:E21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1.28515625" customWidth="1"/>
    <col min="7" max="7" width="16.42578125" bestFit="1" customWidth="1"/>
    <col min="9" max="9" width="14.85546875" bestFit="1" customWidth="1"/>
  </cols>
  <sheetData>
    <row r="1" spans="1:7" ht="29.1" customHeight="1" x14ac:dyDescent="0.2">
      <c r="A1" s="64" t="s">
        <v>0</v>
      </c>
      <c r="B1" s="64"/>
      <c r="C1" s="64"/>
      <c r="D1" s="64"/>
      <c r="E1" s="64"/>
      <c r="F1" s="64"/>
    </row>
    <row r="2" spans="1:7" ht="21.75" customHeight="1" x14ac:dyDescent="0.2">
      <c r="A2" s="64" t="s">
        <v>143</v>
      </c>
      <c r="B2" s="64"/>
      <c r="C2" s="64"/>
      <c r="D2" s="64"/>
      <c r="E2" s="64"/>
      <c r="F2" s="64"/>
    </row>
    <row r="3" spans="1:7" ht="21.75" customHeight="1" x14ac:dyDescent="0.2">
      <c r="A3" s="64" t="s">
        <v>2</v>
      </c>
      <c r="B3" s="64"/>
      <c r="C3" s="64"/>
      <c r="D3" s="64"/>
      <c r="E3" s="64"/>
      <c r="F3" s="64"/>
    </row>
    <row r="4" spans="1:7" ht="14.45" customHeight="1" x14ac:dyDescent="0.2"/>
    <row r="5" spans="1:7" ht="14.45" customHeight="1" x14ac:dyDescent="0.2">
      <c r="A5" s="1" t="s">
        <v>188</v>
      </c>
      <c r="B5" s="68"/>
      <c r="C5" s="68"/>
      <c r="D5" s="68"/>
      <c r="E5" s="68"/>
      <c r="F5" s="68"/>
    </row>
    <row r="6" spans="1:7" ht="14.45" customHeight="1" x14ac:dyDescent="0.2">
      <c r="C6" s="66" t="s">
        <v>162</v>
      </c>
      <c r="D6" s="66"/>
      <c r="E6" s="66" t="s">
        <v>163</v>
      </c>
      <c r="F6" s="66"/>
    </row>
    <row r="7" spans="1:7" ht="36.4" customHeight="1" x14ac:dyDescent="0.2">
      <c r="A7" s="32" t="s">
        <v>189</v>
      </c>
      <c r="C7" s="18" t="s">
        <v>190</v>
      </c>
      <c r="D7" s="3"/>
      <c r="E7" s="18" t="s">
        <v>190</v>
      </c>
      <c r="F7" s="3"/>
    </row>
    <row r="8" spans="1:7" ht="21.75" customHeight="1" x14ac:dyDescent="0.2">
      <c r="A8" s="38" t="s">
        <v>246</v>
      </c>
      <c r="C8" s="16">
        <v>50849315053</v>
      </c>
      <c r="E8" s="16">
        <v>99094520538</v>
      </c>
      <c r="G8" s="21"/>
    </row>
    <row r="9" spans="1:7" ht="21.75" customHeight="1" x14ac:dyDescent="0.2">
      <c r="A9" s="38" t="s">
        <v>241</v>
      </c>
      <c r="C9" s="16">
        <v>286027397242</v>
      </c>
      <c r="E9" s="16">
        <v>877808219122</v>
      </c>
    </row>
    <row r="10" spans="1:7" ht="21.75" customHeight="1" x14ac:dyDescent="0.2">
      <c r="A10" s="57" t="s">
        <v>242</v>
      </c>
      <c r="C10" s="34">
        <v>304090301325</v>
      </c>
      <c r="E10" s="34">
        <v>610504109499</v>
      </c>
    </row>
    <row r="11" spans="1:7" ht="21.75" customHeight="1" x14ac:dyDescent="0.2">
      <c r="A11" s="38" t="s">
        <v>247</v>
      </c>
      <c r="C11" s="16">
        <v>0</v>
      </c>
      <c r="E11" s="16">
        <v>1061214560</v>
      </c>
      <c r="G11" s="21"/>
    </row>
    <row r="12" spans="1:7" ht="21.75" customHeight="1" x14ac:dyDescent="0.2">
      <c r="A12" s="38" t="s">
        <v>245</v>
      </c>
      <c r="C12" s="16">
        <v>524974684889</v>
      </c>
      <c r="E12" s="16">
        <v>1413931232764</v>
      </c>
      <c r="G12" s="21"/>
    </row>
    <row r="13" spans="1:7" ht="21.75" customHeight="1" x14ac:dyDescent="0.2">
      <c r="A13" s="38" t="s">
        <v>244</v>
      </c>
      <c r="C13" s="16">
        <v>23835616432</v>
      </c>
      <c r="E13" s="16">
        <v>66575342454</v>
      </c>
    </row>
    <row r="14" spans="1:7" ht="21.75" customHeight="1" x14ac:dyDescent="0.2">
      <c r="A14" s="38" t="s">
        <v>236</v>
      </c>
      <c r="C14" s="16">
        <v>1201085</v>
      </c>
      <c r="E14" s="16">
        <v>3593733</v>
      </c>
    </row>
    <row r="15" spans="1:7" ht="21.75" customHeight="1" x14ac:dyDescent="0.2">
      <c r="A15" s="38" t="s">
        <v>235</v>
      </c>
      <c r="C15" s="16">
        <v>2093982</v>
      </c>
      <c r="E15" s="16">
        <v>9005442</v>
      </c>
    </row>
    <row r="16" spans="1:7" ht="21.75" customHeight="1" x14ac:dyDescent="0.2">
      <c r="A16" s="38" t="s">
        <v>233</v>
      </c>
      <c r="C16" s="16">
        <v>260412837760</v>
      </c>
      <c r="E16" s="16">
        <v>1243843957100</v>
      </c>
    </row>
    <row r="17" spans="1:5" ht="21.75" customHeight="1" x14ac:dyDescent="0.2">
      <c r="A17" s="38" t="s">
        <v>234</v>
      </c>
      <c r="C17" s="16">
        <v>46574</v>
      </c>
      <c r="E17" s="16">
        <v>144688</v>
      </c>
    </row>
    <row r="18" spans="1:5" ht="21.75" customHeight="1" x14ac:dyDescent="0.2">
      <c r="A18" s="38" t="s">
        <v>240</v>
      </c>
      <c r="C18" s="16">
        <v>1922489</v>
      </c>
      <c r="E18" s="16">
        <v>3944100</v>
      </c>
    </row>
    <row r="19" spans="1:5" ht="21.75" customHeight="1" x14ac:dyDescent="0.2">
      <c r="A19" s="38" t="s">
        <v>239</v>
      </c>
      <c r="C19" s="16">
        <v>11978</v>
      </c>
      <c r="E19" s="16">
        <v>4126059</v>
      </c>
    </row>
    <row r="20" spans="1:5" ht="21.75" customHeight="1" x14ac:dyDescent="0.2">
      <c r="A20" s="38" t="s">
        <v>237</v>
      </c>
      <c r="C20" s="16">
        <v>586297</v>
      </c>
      <c r="E20" s="16">
        <v>1275273</v>
      </c>
    </row>
    <row r="21" spans="1:5" ht="21.75" customHeight="1" x14ac:dyDescent="0.2">
      <c r="A21" s="33" t="s">
        <v>243</v>
      </c>
      <c r="C21" s="40">
        <v>2701628</v>
      </c>
      <c r="E21" s="40">
        <v>2702598</v>
      </c>
    </row>
    <row r="22" spans="1:5" ht="21.75" customHeight="1" thickBot="1" x14ac:dyDescent="0.25">
      <c r="A22" s="35" t="s">
        <v>40</v>
      </c>
      <c r="C22" s="12">
        <f>SUM(C8:C21)</f>
        <v>1450198716734</v>
      </c>
      <c r="E22" s="12">
        <f>SUM(E8:E21)</f>
        <v>4312843387930</v>
      </c>
    </row>
  </sheetData>
  <sortState xmlns:xlrd2="http://schemas.microsoft.com/office/spreadsheetml/2017/richdata2" ref="A8:E21">
    <sortCondition ref="A8:A21"/>
  </sortState>
  <mergeCells count="6">
    <mergeCell ref="A1:F1"/>
    <mergeCell ref="A2:F2"/>
    <mergeCell ref="A3:F3"/>
    <mergeCell ref="B5:F5"/>
    <mergeCell ref="C6:D6"/>
    <mergeCell ref="E6:F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4" t="s">
        <v>0</v>
      </c>
      <c r="B1" s="64"/>
      <c r="C1" s="64"/>
      <c r="D1" s="64"/>
      <c r="E1" s="64"/>
      <c r="F1" s="64"/>
    </row>
    <row r="2" spans="1:6" ht="21.75" customHeight="1" x14ac:dyDescent="0.2">
      <c r="A2" s="64" t="s">
        <v>143</v>
      </c>
      <c r="B2" s="64"/>
      <c r="C2" s="64"/>
      <c r="D2" s="64"/>
      <c r="E2" s="64"/>
      <c r="F2" s="64"/>
    </row>
    <row r="3" spans="1:6" ht="21.75" customHeight="1" x14ac:dyDescent="0.2">
      <c r="A3" s="64" t="s">
        <v>2</v>
      </c>
      <c r="B3" s="64"/>
      <c r="C3" s="64"/>
      <c r="D3" s="64"/>
      <c r="E3" s="64"/>
      <c r="F3" s="64"/>
    </row>
    <row r="4" spans="1:6" ht="14.45" customHeight="1" x14ac:dyDescent="0.2"/>
    <row r="5" spans="1:6" ht="29.1" customHeight="1" x14ac:dyDescent="0.2">
      <c r="A5" s="1" t="s">
        <v>191</v>
      </c>
      <c r="B5" s="68" t="s">
        <v>158</v>
      </c>
      <c r="C5" s="68"/>
      <c r="D5" s="68"/>
      <c r="E5" s="68"/>
      <c r="F5" s="68"/>
    </row>
    <row r="6" spans="1:6" ht="14.45" customHeight="1" x14ac:dyDescent="0.2">
      <c r="D6" s="2" t="s">
        <v>162</v>
      </c>
      <c r="F6" s="2" t="s">
        <v>9</v>
      </c>
    </row>
    <row r="7" spans="1:6" ht="14.45" customHeight="1" x14ac:dyDescent="0.2">
      <c r="A7" s="66" t="s">
        <v>158</v>
      </c>
      <c r="B7" s="66"/>
      <c r="D7" s="4" t="s">
        <v>140</v>
      </c>
      <c r="F7" s="4" t="s">
        <v>140</v>
      </c>
    </row>
    <row r="8" spans="1:6" ht="21.75" customHeight="1" x14ac:dyDescent="0.2">
      <c r="A8" s="73" t="s">
        <v>158</v>
      </c>
      <c r="B8" s="73"/>
      <c r="D8" s="6">
        <v>327</v>
      </c>
      <c r="F8" s="6">
        <v>1602</v>
      </c>
    </row>
    <row r="9" spans="1:6" ht="21.75" customHeight="1" x14ac:dyDescent="0.2">
      <c r="A9" s="75" t="s">
        <v>192</v>
      </c>
      <c r="B9" s="75"/>
      <c r="D9" s="16">
        <v>0</v>
      </c>
      <c r="F9" s="16">
        <v>391925819</v>
      </c>
    </row>
    <row r="10" spans="1:6" ht="21.75" customHeight="1" x14ac:dyDescent="0.2">
      <c r="A10" s="70" t="s">
        <v>193</v>
      </c>
      <c r="B10" s="70"/>
      <c r="D10" s="9">
        <v>366118397</v>
      </c>
      <c r="F10" s="9">
        <v>2490289082</v>
      </c>
    </row>
    <row r="11" spans="1:6" ht="21.75" customHeight="1" x14ac:dyDescent="0.2">
      <c r="A11" s="72" t="s">
        <v>40</v>
      </c>
      <c r="B11" s="72"/>
      <c r="D11" s="12">
        <v>366118724</v>
      </c>
      <c r="F11" s="12">
        <v>2882216503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ht="14.45" customHeight="1" x14ac:dyDescent="0.2"/>
    <row r="5" spans="1:19" ht="14.45" customHeight="1" x14ac:dyDescent="0.2">
      <c r="A5" s="68" t="s">
        <v>165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4.45" customHeight="1" x14ac:dyDescent="0.2">
      <c r="A6" s="66" t="s">
        <v>20</v>
      </c>
      <c r="C6" s="66" t="s">
        <v>194</v>
      </c>
      <c r="D6" s="66"/>
      <c r="E6" s="66"/>
      <c r="F6" s="66"/>
      <c r="G6" s="66"/>
      <c r="I6" s="66" t="s">
        <v>162</v>
      </c>
      <c r="J6" s="66"/>
      <c r="K6" s="66"/>
      <c r="L6" s="66"/>
      <c r="M6" s="66"/>
      <c r="O6" s="66" t="s">
        <v>163</v>
      </c>
      <c r="P6" s="66"/>
      <c r="Q6" s="66"/>
      <c r="R6" s="66"/>
      <c r="S6" s="66"/>
    </row>
    <row r="7" spans="1:19" ht="29.1" customHeight="1" x14ac:dyDescent="0.2">
      <c r="A7" s="66"/>
      <c r="C7" s="18" t="s">
        <v>195</v>
      </c>
      <c r="D7" s="3"/>
      <c r="E7" s="18" t="s">
        <v>196</v>
      </c>
      <c r="F7" s="3"/>
      <c r="G7" s="18" t="s">
        <v>197</v>
      </c>
      <c r="I7" s="18" t="s">
        <v>198</v>
      </c>
      <c r="J7" s="3"/>
      <c r="K7" s="18" t="s">
        <v>199</v>
      </c>
      <c r="L7" s="3"/>
      <c r="M7" s="18" t="s">
        <v>200</v>
      </c>
      <c r="O7" s="18" t="s">
        <v>198</v>
      </c>
      <c r="P7" s="3"/>
      <c r="Q7" s="18" t="s">
        <v>199</v>
      </c>
      <c r="R7" s="3"/>
      <c r="S7" s="18" t="s">
        <v>200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4.45" customHeight="1" x14ac:dyDescent="0.2"/>
    <row r="5" spans="1:11" ht="14.45" customHeight="1" x14ac:dyDescent="0.2">
      <c r="A5" s="68" t="s">
        <v>170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ht="14.45" customHeight="1" x14ac:dyDescent="0.2">
      <c r="I6" s="2" t="s">
        <v>162</v>
      </c>
      <c r="K6" s="2" t="s">
        <v>163</v>
      </c>
    </row>
    <row r="7" spans="1:11" ht="29.1" customHeight="1" x14ac:dyDescent="0.2">
      <c r="A7" s="2" t="s">
        <v>201</v>
      </c>
      <c r="C7" s="17" t="s">
        <v>202</v>
      </c>
      <c r="E7" s="17" t="s">
        <v>203</v>
      </c>
      <c r="G7" s="17" t="s">
        <v>204</v>
      </c>
      <c r="I7" s="18" t="s">
        <v>205</v>
      </c>
      <c r="K7" s="18" t="s">
        <v>205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39"/>
  <sheetViews>
    <sheetView rightToLeft="1" topLeftCell="A14" workbookViewId="0">
      <selection activeCell="S8" sqref="S8:S35"/>
    </sheetView>
  </sheetViews>
  <sheetFormatPr defaultRowHeight="18.75" x14ac:dyDescent="0.2"/>
  <cols>
    <col min="1" max="1" width="33.8554687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6" width="1.28515625" customWidth="1"/>
    <col min="7" max="7" width="18.7109375" bestFit="1" customWidth="1"/>
    <col min="8" max="8" width="1.28515625" customWidth="1"/>
    <col min="9" max="9" width="17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0.7109375" bestFit="1" customWidth="1"/>
    <col min="18" max="18" width="1.28515625" customWidth="1"/>
    <col min="19" max="19" width="17.7109375" bestFit="1" customWidth="1"/>
    <col min="20" max="20" width="3.28515625" customWidth="1"/>
    <col min="21" max="21" width="16.140625" style="53" bestFit="1" customWidth="1"/>
    <col min="22" max="22" width="27" bestFit="1" customWidth="1"/>
    <col min="23" max="23" width="17.85546875" style="53" bestFit="1" customWidth="1"/>
  </cols>
  <sheetData>
    <row r="1" spans="1:19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ht="14.45" customHeight="1" x14ac:dyDescent="0.2"/>
    <row r="5" spans="1:19" ht="14.45" customHeight="1" x14ac:dyDescent="0.2">
      <c r="A5" s="68" t="s">
        <v>206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ht="14.45" customHeight="1" x14ac:dyDescent="0.2">
      <c r="A6" s="66" t="s">
        <v>146</v>
      </c>
      <c r="I6" s="66" t="s">
        <v>162</v>
      </c>
      <c r="J6" s="66"/>
      <c r="K6" s="66"/>
      <c r="L6" s="66"/>
      <c r="M6" s="66"/>
      <c r="O6" s="66" t="s">
        <v>163</v>
      </c>
      <c r="P6" s="66"/>
      <c r="Q6" s="66"/>
      <c r="R6" s="66"/>
      <c r="S6" s="66"/>
    </row>
    <row r="7" spans="1:19" ht="29.1" customHeight="1" x14ac:dyDescent="0.2">
      <c r="A7" s="66"/>
      <c r="C7" s="17" t="s">
        <v>207</v>
      </c>
      <c r="E7" s="78" t="s">
        <v>48</v>
      </c>
      <c r="F7" s="78"/>
      <c r="G7" s="17" t="s">
        <v>208</v>
      </c>
      <c r="I7" s="18" t="s">
        <v>209</v>
      </c>
      <c r="J7" s="3"/>
      <c r="K7" s="18" t="s">
        <v>199</v>
      </c>
      <c r="L7" s="3"/>
      <c r="M7" s="18" t="s">
        <v>210</v>
      </c>
      <c r="O7" s="18" t="s">
        <v>209</v>
      </c>
      <c r="P7" s="3"/>
      <c r="Q7" s="18" t="s">
        <v>199</v>
      </c>
      <c r="R7" s="3"/>
      <c r="S7" s="18" t="s">
        <v>210</v>
      </c>
    </row>
    <row r="8" spans="1:19" ht="21.75" customHeight="1" x14ac:dyDescent="0.2">
      <c r="A8" s="5" t="s">
        <v>105</v>
      </c>
      <c r="C8" s="3"/>
      <c r="E8" s="5" t="s">
        <v>106</v>
      </c>
      <c r="F8" s="3"/>
      <c r="G8" s="19">
        <v>23</v>
      </c>
      <c r="I8" s="6">
        <v>178428249974</v>
      </c>
      <c r="K8" s="6">
        <v>0</v>
      </c>
      <c r="M8" s="53">
        <f>I8</f>
        <v>178428249974</v>
      </c>
      <c r="O8" s="6">
        <v>235351000758</v>
      </c>
      <c r="Q8" s="6">
        <v>0</v>
      </c>
      <c r="S8" s="53">
        <f>O8</f>
        <v>235351000758</v>
      </c>
    </row>
    <row r="9" spans="1:19" ht="21.75" customHeight="1" x14ac:dyDescent="0.2">
      <c r="A9" s="14" t="s">
        <v>102</v>
      </c>
      <c r="E9" s="14" t="s">
        <v>104</v>
      </c>
      <c r="G9" s="20">
        <v>23</v>
      </c>
      <c r="I9" s="16">
        <v>113135310289</v>
      </c>
      <c r="K9" s="16">
        <v>0</v>
      </c>
      <c r="M9" s="53">
        <f t="shared" ref="M9:M35" si="0">I9</f>
        <v>113135310289</v>
      </c>
      <c r="O9" s="16">
        <v>147323962584</v>
      </c>
      <c r="Q9" s="16">
        <v>0</v>
      </c>
      <c r="S9" s="53">
        <f t="shared" ref="S9:S35" si="1">O9</f>
        <v>147323962584</v>
      </c>
    </row>
    <row r="10" spans="1:19" ht="21.75" customHeight="1" x14ac:dyDescent="0.2">
      <c r="A10" s="14" t="s">
        <v>99</v>
      </c>
      <c r="E10" s="14" t="s">
        <v>101</v>
      </c>
      <c r="G10" s="20">
        <v>23</v>
      </c>
      <c r="I10" s="16">
        <v>484152003428</v>
      </c>
      <c r="K10" s="16">
        <v>0</v>
      </c>
      <c r="M10" s="53">
        <f t="shared" si="0"/>
        <v>484152003428</v>
      </c>
      <c r="O10" s="16">
        <v>869309497757</v>
      </c>
      <c r="Q10" s="16">
        <v>0</v>
      </c>
      <c r="S10" s="53">
        <f t="shared" si="1"/>
        <v>869309497757</v>
      </c>
    </row>
    <row r="11" spans="1:19" ht="21.75" customHeight="1" x14ac:dyDescent="0.2">
      <c r="A11" s="14" t="s">
        <v>113</v>
      </c>
      <c r="E11" s="14" t="s">
        <v>115</v>
      </c>
      <c r="G11" s="20">
        <v>23</v>
      </c>
      <c r="I11" s="16">
        <v>1025552909348</v>
      </c>
      <c r="K11" s="16">
        <v>0</v>
      </c>
      <c r="M11" s="53">
        <f t="shared" si="0"/>
        <v>1025552909348</v>
      </c>
      <c r="O11" s="16">
        <v>3076371227878</v>
      </c>
      <c r="Q11" s="16">
        <v>0</v>
      </c>
      <c r="S11" s="53">
        <f t="shared" si="1"/>
        <v>3076371227878</v>
      </c>
    </row>
    <row r="12" spans="1:19" ht="21.75" customHeight="1" x14ac:dyDescent="0.2">
      <c r="A12" s="14" t="s">
        <v>96</v>
      </c>
      <c r="E12" s="14" t="s">
        <v>98</v>
      </c>
      <c r="G12" s="20">
        <v>23</v>
      </c>
      <c r="I12" s="16">
        <v>92420616</v>
      </c>
      <c r="K12" s="16">
        <v>0</v>
      </c>
      <c r="M12" s="53">
        <f t="shared" si="0"/>
        <v>92420616</v>
      </c>
      <c r="O12" s="16">
        <v>267048201</v>
      </c>
      <c r="Q12" s="16">
        <v>0</v>
      </c>
      <c r="S12" s="53">
        <f t="shared" si="1"/>
        <v>267048201</v>
      </c>
    </row>
    <row r="13" spans="1:19" ht="21.75" customHeight="1" x14ac:dyDescent="0.2">
      <c r="A13" s="14" t="s">
        <v>93</v>
      </c>
      <c r="E13" s="14" t="s">
        <v>95</v>
      </c>
      <c r="G13" s="20">
        <v>23</v>
      </c>
      <c r="I13" s="16">
        <v>243629853253</v>
      </c>
      <c r="K13" s="16">
        <v>0</v>
      </c>
      <c r="M13" s="53">
        <f t="shared" si="0"/>
        <v>243629853253</v>
      </c>
      <c r="O13" s="16">
        <v>656754640293</v>
      </c>
      <c r="Q13" s="16">
        <v>0</v>
      </c>
      <c r="S13" s="53">
        <f t="shared" si="1"/>
        <v>656754640293</v>
      </c>
    </row>
    <row r="14" spans="1:19" ht="21.75" customHeight="1" x14ac:dyDescent="0.2">
      <c r="A14" s="14" t="s">
        <v>90</v>
      </c>
      <c r="E14" s="14" t="s">
        <v>92</v>
      </c>
      <c r="G14" s="20">
        <v>23</v>
      </c>
      <c r="I14" s="16">
        <v>95660320232</v>
      </c>
      <c r="K14" s="16">
        <v>0</v>
      </c>
      <c r="M14" s="53">
        <f t="shared" si="0"/>
        <v>95660320232</v>
      </c>
      <c r="O14" s="16">
        <v>297163472012</v>
      </c>
      <c r="Q14" s="16">
        <v>0</v>
      </c>
      <c r="S14" s="53">
        <f t="shared" si="1"/>
        <v>297163472012</v>
      </c>
    </row>
    <row r="15" spans="1:19" ht="21.75" customHeight="1" x14ac:dyDescent="0.2">
      <c r="A15" s="14" t="s">
        <v>176</v>
      </c>
      <c r="E15" s="14" t="s">
        <v>211</v>
      </c>
      <c r="G15" s="20">
        <v>23</v>
      </c>
      <c r="I15" s="16">
        <v>0</v>
      </c>
      <c r="K15" s="16">
        <v>0</v>
      </c>
      <c r="M15" s="53">
        <f t="shared" si="0"/>
        <v>0</v>
      </c>
      <c r="O15" s="16">
        <v>55935147870</v>
      </c>
      <c r="Q15" s="16">
        <v>0</v>
      </c>
      <c r="S15" s="53">
        <f t="shared" si="1"/>
        <v>55935147870</v>
      </c>
    </row>
    <row r="16" spans="1:19" ht="21.75" customHeight="1" x14ac:dyDescent="0.2">
      <c r="A16" s="14" t="s">
        <v>87</v>
      </c>
      <c r="E16" s="14" t="s">
        <v>89</v>
      </c>
      <c r="G16" s="20">
        <v>23</v>
      </c>
      <c r="I16" s="16">
        <v>22952880183</v>
      </c>
      <c r="K16" s="16">
        <v>0</v>
      </c>
      <c r="M16" s="53">
        <f t="shared" si="0"/>
        <v>22952880183</v>
      </c>
      <c r="O16" s="16">
        <v>67434047213</v>
      </c>
      <c r="Q16" s="16">
        <v>0</v>
      </c>
      <c r="S16" s="53">
        <f t="shared" si="1"/>
        <v>67434047213</v>
      </c>
    </row>
    <row r="17" spans="1:19" ht="21.75" customHeight="1" x14ac:dyDescent="0.2">
      <c r="A17" s="14" t="s">
        <v>110</v>
      </c>
      <c r="E17" s="14" t="s">
        <v>112</v>
      </c>
      <c r="G17" s="20">
        <v>23</v>
      </c>
      <c r="I17" s="16">
        <v>26446201077</v>
      </c>
      <c r="K17" s="16">
        <v>0</v>
      </c>
      <c r="M17" s="53">
        <f t="shared" si="0"/>
        <v>26446201077</v>
      </c>
      <c r="O17" s="16">
        <v>78381575057</v>
      </c>
      <c r="Q17" s="16">
        <v>0</v>
      </c>
      <c r="S17" s="53">
        <f t="shared" si="1"/>
        <v>78381575057</v>
      </c>
    </row>
    <row r="18" spans="1:19" ht="21.75" customHeight="1" x14ac:dyDescent="0.2">
      <c r="A18" s="14" t="s">
        <v>60</v>
      </c>
      <c r="E18" s="14" t="s">
        <v>62</v>
      </c>
      <c r="G18" s="20">
        <v>23</v>
      </c>
      <c r="I18" s="16">
        <v>283390228108</v>
      </c>
      <c r="K18" s="16">
        <v>0</v>
      </c>
      <c r="M18" s="53">
        <f t="shared" si="0"/>
        <v>283390228108</v>
      </c>
      <c r="O18" s="16">
        <v>882546582188</v>
      </c>
      <c r="Q18" s="16">
        <v>0</v>
      </c>
      <c r="S18" s="53">
        <f t="shared" si="1"/>
        <v>882546582188</v>
      </c>
    </row>
    <row r="19" spans="1:19" ht="21.75" customHeight="1" x14ac:dyDescent="0.2">
      <c r="A19" s="52" t="s">
        <v>125</v>
      </c>
      <c r="E19" s="14" t="s">
        <v>128</v>
      </c>
      <c r="G19" s="20">
        <v>23</v>
      </c>
      <c r="I19" s="16">
        <v>169505185107</v>
      </c>
      <c r="K19" s="16">
        <v>0</v>
      </c>
      <c r="M19" s="53">
        <f t="shared" si="0"/>
        <v>169505185107</v>
      </c>
      <c r="O19" s="16">
        <f>332712328696+183712417474</f>
        <v>516424746170</v>
      </c>
      <c r="Q19" s="16">
        <v>0</v>
      </c>
      <c r="S19" s="53">
        <f t="shared" si="1"/>
        <v>516424746170</v>
      </c>
    </row>
    <row r="20" spans="1:19" ht="21.75" customHeight="1" x14ac:dyDescent="0.2">
      <c r="A20" s="14" t="s">
        <v>66</v>
      </c>
      <c r="E20" s="14" t="s">
        <v>68</v>
      </c>
      <c r="G20" s="20">
        <v>23</v>
      </c>
      <c r="I20" s="16">
        <v>206114635144</v>
      </c>
      <c r="K20" s="16">
        <v>0</v>
      </c>
      <c r="M20" s="53">
        <f t="shared" si="0"/>
        <v>206114635144</v>
      </c>
      <c r="O20" s="16">
        <f>627354997812+47754475341</f>
        <v>675109473153</v>
      </c>
      <c r="Q20" s="16">
        <v>0</v>
      </c>
      <c r="S20" s="53">
        <f t="shared" si="1"/>
        <v>675109473153</v>
      </c>
    </row>
    <row r="21" spans="1:19" ht="21.75" customHeight="1" x14ac:dyDescent="0.2">
      <c r="A21" s="14" t="s">
        <v>84</v>
      </c>
      <c r="E21" s="14" t="s">
        <v>86</v>
      </c>
      <c r="G21" s="20">
        <v>23</v>
      </c>
      <c r="I21" s="16">
        <v>16689074652</v>
      </c>
      <c r="K21" s="16">
        <v>0</v>
      </c>
      <c r="M21" s="53">
        <f t="shared" si="0"/>
        <v>16689074652</v>
      </c>
      <c r="O21" s="16">
        <v>153213034117</v>
      </c>
      <c r="Q21" s="16">
        <v>0</v>
      </c>
      <c r="S21" s="53">
        <f t="shared" si="1"/>
        <v>153213034117</v>
      </c>
    </row>
    <row r="22" spans="1:19" ht="21.75" customHeight="1" x14ac:dyDescent="0.2">
      <c r="A22" s="14" t="s">
        <v>72</v>
      </c>
      <c r="E22" s="14" t="s">
        <v>74</v>
      </c>
      <c r="G22" s="20">
        <v>23</v>
      </c>
      <c r="I22" s="16">
        <v>21307042884</v>
      </c>
      <c r="K22" s="16">
        <v>0</v>
      </c>
      <c r="M22" s="53">
        <f t="shared" si="0"/>
        <v>21307042884</v>
      </c>
      <c r="O22" s="16">
        <v>75575603824</v>
      </c>
      <c r="Q22" s="16">
        <v>0</v>
      </c>
      <c r="S22" s="53">
        <f t="shared" si="1"/>
        <v>75575603824</v>
      </c>
    </row>
    <row r="23" spans="1:19" ht="21.75" customHeight="1" x14ac:dyDescent="0.2">
      <c r="A23" s="14" t="s">
        <v>177</v>
      </c>
      <c r="E23" s="14" t="s">
        <v>212</v>
      </c>
      <c r="G23" s="20">
        <v>23</v>
      </c>
      <c r="I23" s="16">
        <v>5002839237</v>
      </c>
      <c r="K23" s="16">
        <v>0</v>
      </c>
      <c r="M23" s="53">
        <f t="shared" si="0"/>
        <v>5002839237</v>
      </c>
      <c r="O23" s="16">
        <v>105059623977</v>
      </c>
      <c r="Q23" s="16">
        <v>0</v>
      </c>
      <c r="S23" s="53">
        <f t="shared" si="1"/>
        <v>105059623977</v>
      </c>
    </row>
    <row r="24" spans="1:19" ht="21.75" customHeight="1" x14ac:dyDescent="0.2">
      <c r="A24" s="14" t="s">
        <v>107</v>
      </c>
      <c r="E24" s="14" t="s">
        <v>109</v>
      </c>
      <c r="G24" s="20">
        <v>23</v>
      </c>
      <c r="I24" s="16">
        <v>17931592300</v>
      </c>
      <c r="K24" s="16">
        <v>0</v>
      </c>
      <c r="M24" s="53">
        <f t="shared" si="0"/>
        <v>17931592300</v>
      </c>
      <c r="O24" s="16">
        <v>67803922194</v>
      </c>
      <c r="Q24" s="16">
        <v>0</v>
      </c>
      <c r="S24" s="53">
        <f t="shared" si="1"/>
        <v>67803922194</v>
      </c>
    </row>
    <row r="25" spans="1:19" ht="21.75" customHeight="1" x14ac:dyDescent="0.2">
      <c r="A25" s="14" t="s">
        <v>119</v>
      </c>
      <c r="E25" s="14" t="s">
        <v>121</v>
      </c>
      <c r="G25" s="20">
        <v>20.5</v>
      </c>
      <c r="I25" s="16">
        <v>207589656712</v>
      </c>
      <c r="K25" s="16">
        <v>0</v>
      </c>
      <c r="M25" s="53">
        <f t="shared" si="0"/>
        <v>207589656712</v>
      </c>
      <c r="O25" s="16">
        <v>479445528504</v>
      </c>
      <c r="Q25" s="16">
        <v>0</v>
      </c>
      <c r="S25" s="53">
        <f t="shared" si="1"/>
        <v>479445528504</v>
      </c>
    </row>
    <row r="26" spans="1:19" ht="21.75" customHeight="1" x14ac:dyDescent="0.2">
      <c r="A26" s="14" t="s">
        <v>175</v>
      </c>
      <c r="E26" s="14" t="s">
        <v>213</v>
      </c>
      <c r="G26" s="20">
        <v>23</v>
      </c>
      <c r="I26" s="16">
        <v>0</v>
      </c>
      <c r="K26" s="16">
        <v>0</v>
      </c>
      <c r="M26" s="53">
        <f t="shared" si="0"/>
        <v>0</v>
      </c>
      <c r="O26" s="16">
        <v>28850252364</v>
      </c>
      <c r="Q26" s="16">
        <v>0</v>
      </c>
      <c r="S26" s="53">
        <f t="shared" si="1"/>
        <v>28850252364</v>
      </c>
    </row>
    <row r="27" spans="1:19" ht="21.75" customHeight="1" x14ac:dyDescent="0.2">
      <c r="A27" s="14" t="s">
        <v>63</v>
      </c>
      <c r="E27" s="14" t="s">
        <v>65</v>
      </c>
      <c r="G27" s="20">
        <v>23</v>
      </c>
      <c r="I27" s="16">
        <v>47284007501</v>
      </c>
      <c r="K27" s="16">
        <v>0</v>
      </c>
      <c r="M27" s="53">
        <f t="shared" si="0"/>
        <v>47284007501</v>
      </c>
      <c r="O27" s="16">
        <v>110947093537</v>
      </c>
      <c r="Q27" s="16">
        <v>0</v>
      </c>
      <c r="S27" s="53">
        <f t="shared" si="1"/>
        <v>110947093537</v>
      </c>
    </row>
    <row r="28" spans="1:19" ht="21.75" customHeight="1" x14ac:dyDescent="0.2">
      <c r="A28" s="14" t="s">
        <v>116</v>
      </c>
      <c r="E28" s="14" t="s">
        <v>118</v>
      </c>
      <c r="G28" s="20">
        <v>23</v>
      </c>
      <c r="I28" s="16">
        <v>27322412250</v>
      </c>
      <c r="K28" s="16">
        <v>0</v>
      </c>
      <c r="M28" s="53">
        <f t="shared" si="0"/>
        <v>27322412250</v>
      </c>
      <c r="O28" s="16">
        <v>83128007700</v>
      </c>
      <c r="Q28" s="16">
        <v>0</v>
      </c>
      <c r="S28" s="53">
        <f t="shared" si="1"/>
        <v>83128007700</v>
      </c>
    </row>
    <row r="29" spans="1:19" ht="21.75" customHeight="1" x14ac:dyDescent="0.2">
      <c r="A29" s="14" t="s">
        <v>81</v>
      </c>
      <c r="E29" s="14" t="s">
        <v>83</v>
      </c>
      <c r="G29" s="20">
        <v>20.5</v>
      </c>
      <c r="I29" s="16">
        <v>8208760100</v>
      </c>
      <c r="K29" s="16">
        <v>0</v>
      </c>
      <c r="M29" s="53">
        <f t="shared" si="0"/>
        <v>8208760100</v>
      </c>
      <c r="O29" s="16">
        <v>24074278000</v>
      </c>
      <c r="Q29" s="16">
        <v>0</v>
      </c>
      <c r="S29" s="53">
        <f t="shared" si="1"/>
        <v>24074278000</v>
      </c>
    </row>
    <row r="30" spans="1:19" ht="21" customHeight="1" x14ac:dyDescent="0.2">
      <c r="A30" s="14" t="s">
        <v>78</v>
      </c>
      <c r="E30" s="14" t="s">
        <v>80</v>
      </c>
      <c r="G30" s="20">
        <v>20.5</v>
      </c>
      <c r="I30" s="16">
        <v>9177191534</v>
      </c>
      <c r="K30" s="16">
        <v>0</v>
      </c>
      <c r="M30" s="53">
        <f t="shared" si="0"/>
        <v>9177191534</v>
      </c>
      <c r="O30" s="16">
        <v>26968363657</v>
      </c>
      <c r="Q30" s="16">
        <v>0</v>
      </c>
      <c r="S30" s="53">
        <f t="shared" si="1"/>
        <v>26968363657</v>
      </c>
    </row>
    <row r="31" spans="1:19" ht="21.75" customHeight="1" x14ac:dyDescent="0.2">
      <c r="A31" s="14" t="s">
        <v>75</v>
      </c>
      <c r="E31" s="14" t="s">
        <v>77</v>
      </c>
      <c r="G31" s="20">
        <v>18</v>
      </c>
      <c r="I31" s="16">
        <v>150244766</v>
      </c>
      <c r="K31" s="16">
        <v>0</v>
      </c>
      <c r="M31" s="53">
        <f t="shared" si="0"/>
        <v>150244766</v>
      </c>
      <c r="O31" s="16">
        <v>442894200</v>
      </c>
      <c r="Q31" s="16">
        <v>0</v>
      </c>
      <c r="S31" s="53">
        <f t="shared" si="1"/>
        <v>442894200</v>
      </c>
    </row>
    <row r="32" spans="1:19" ht="21" customHeight="1" x14ac:dyDescent="0.2">
      <c r="A32" s="52" t="s">
        <v>69</v>
      </c>
      <c r="E32" s="52" t="s">
        <v>71</v>
      </c>
      <c r="G32" s="20">
        <v>18</v>
      </c>
      <c r="I32" s="53">
        <v>22515174488</v>
      </c>
      <c r="K32" s="53">
        <v>0</v>
      </c>
      <c r="M32" s="53">
        <f t="shared" si="0"/>
        <v>22515174488</v>
      </c>
      <c r="O32" s="53">
        <v>76545676242</v>
      </c>
      <c r="Q32" s="53">
        <v>0</v>
      </c>
      <c r="S32" s="53">
        <f t="shared" si="1"/>
        <v>76545676242</v>
      </c>
    </row>
    <row r="33" spans="1:19" ht="21" customHeight="1" x14ac:dyDescent="0.2">
      <c r="A33" s="52" t="s">
        <v>54</v>
      </c>
      <c r="E33" s="52"/>
      <c r="G33" s="20" t="s">
        <v>231</v>
      </c>
      <c r="I33" s="53">
        <v>46193707253</v>
      </c>
      <c r="K33" s="53">
        <v>0</v>
      </c>
      <c r="M33" s="53">
        <f t="shared" si="0"/>
        <v>46193707253</v>
      </c>
      <c r="O33" s="53">
        <v>141766894673</v>
      </c>
      <c r="Q33" s="53"/>
      <c r="S33" s="53">
        <f t="shared" si="1"/>
        <v>141766894673</v>
      </c>
    </row>
    <row r="34" spans="1:19" ht="21" customHeight="1" x14ac:dyDescent="0.2">
      <c r="A34" s="52" t="s">
        <v>50</v>
      </c>
      <c r="E34" s="52"/>
      <c r="G34" s="20" t="s">
        <v>231</v>
      </c>
      <c r="I34" s="53">
        <v>102956614958</v>
      </c>
      <c r="K34" s="53">
        <v>0</v>
      </c>
      <c r="M34" s="53">
        <f t="shared" si="0"/>
        <v>102956614958</v>
      </c>
      <c r="O34" s="53">
        <v>315970301078</v>
      </c>
      <c r="Q34" s="53"/>
      <c r="S34" s="53">
        <f t="shared" si="1"/>
        <v>315970301078</v>
      </c>
    </row>
    <row r="35" spans="1:19" ht="21" customHeight="1" x14ac:dyDescent="0.2">
      <c r="A35" s="52" t="s">
        <v>248</v>
      </c>
      <c r="E35" s="52"/>
      <c r="G35" s="20" t="s">
        <v>231</v>
      </c>
      <c r="I35" s="53">
        <v>63893227866</v>
      </c>
      <c r="K35" s="53">
        <v>0</v>
      </c>
      <c r="M35" s="53">
        <f t="shared" si="0"/>
        <v>63893227866</v>
      </c>
      <c r="O35" s="53">
        <v>196086113106</v>
      </c>
      <c r="Q35" s="53"/>
      <c r="S35" s="53">
        <f t="shared" si="1"/>
        <v>196086113106</v>
      </c>
    </row>
    <row r="36" spans="1:19" ht="21.75" customHeight="1" x14ac:dyDescent="0.2">
      <c r="A36" s="11" t="s">
        <v>40</v>
      </c>
      <c r="C36" s="12"/>
      <c r="E36" s="12"/>
      <c r="G36" s="12"/>
      <c r="I36" s="12">
        <f>SUM(I8:I35)</f>
        <v>3445281743260</v>
      </c>
      <c r="K36" s="12">
        <v>0</v>
      </c>
      <c r="M36" s="12">
        <f>SUM(M8:M35)</f>
        <v>3445281743260</v>
      </c>
      <c r="O36" s="12">
        <f>SUM(O8:O35)</f>
        <v>9444250008307</v>
      </c>
      <c r="Q36" s="12">
        <v>0</v>
      </c>
      <c r="S36" s="12">
        <f>SUM(S8:S35)</f>
        <v>9444250008307</v>
      </c>
    </row>
    <row r="37" spans="1:19" x14ac:dyDescent="0.2">
      <c r="S37" s="21"/>
    </row>
    <row r="38" spans="1:19" x14ac:dyDescent="0.2">
      <c r="S38" s="21"/>
    </row>
    <row r="39" spans="1:19" x14ac:dyDescent="0.2">
      <c r="S39" s="21"/>
    </row>
  </sheetData>
  <mergeCells count="8">
    <mergeCell ref="A1:S1"/>
    <mergeCell ref="A2:S2"/>
    <mergeCell ref="A3:S3"/>
    <mergeCell ref="A5:S5"/>
    <mergeCell ref="A6:A7"/>
    <mergeCell ref="I6:M6"/>
    <mergeCell ref="O6:S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workbookViewId="0">
      <selection activeCell="P10" sqref="A10:P13"/>
    </sheetView>
  </sheetViews>
  <sheetFormatPr defaultRowHeight="12.75" x14ac:dyDescent="0.2"/>
  <cols>
    <col min="1" max="1" width="40.7109375" bestFit="1" customWidth="1"/>
    <col min="2" max="2" width="1.28515625" customWidth="1"/>
    <col min="3" max="3" width="17.7109375" bestFit="1" customWidth="1"/>
    <col min="4" max="4" width="1.28515625" customWidth="1"/>
    <col min="5" max="5" width="13.5703125" bestFit="1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5" customHeight="1" x14ac:dyDescent="0.2"/>
    <row r="5" spans="1:13" ht="14.45" customHeight="1" x14ac:dyDescent="0.2">
      <c r="A5" s="68" t="s">
        <v>214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 x14ac:dyDescent="0.2">
      <c r="A6" s="66" t="s">
        <v>146</v>
      </c>
      <c r="C6" s="66" t="s">
        <v>162</v>
      </c>
      <c r="D6" s="66"/>
      <c r="E6" s="66"/>
      <c r="F6" s="66"/>
      <c r="G6" s="66"/>
      <c r="I6" s="66" t="s">
        <v>163</v>
      </c>
      <c r="J6" s="66"/>
      <c r="K6" s="66"/>
      <c r="L6" s="66"/>
      <c r="M6" s="66"/>
    </row>
    <row r="7" spans="1:13" ht="29.1" customHeight="1" x14ac:dyDescent="0.2">
      <c r="A7" s="66"/>
      <c r="C7" s="18" t="s">
        <v>209</v>
      </c>
      <c r="D7" s="3"/>
      <c r="E7" s="18" t="s">
        <v>199</v>
      </c>
      <c r="F7" s="3"/>
      <c r="G7" s="18" t="s">
        <v>210</v>
      </c>
      <c r="I7" s="18" t="s">
        <v>209</v>
      </c>
      <c r="J7" s="3"/>
      <c r="K7" s="18" t="s">
        <v>199</v>
      </c>
      <c r="L7" s="3"/>
      <c r="M7" s="18" t="s">
        <v>210</v>
      </c>
    </row>
    <row r="8" spans="1:13" ht="21.75" customHeight="1" x14ac:dyDescent="0.2">
      <c r="A8" s="36" t="s">
        <v>246</v>
      </c>
      <c r="C8" s="37">
        <v>50849315053</v>
      </c>
      <c r="E8" s="37">
        <v>-16748222</v>
      </c>
      <c r="G8" s="37">
        <v>50866063275</v>
      </c>
      <c r="I8" s="37">
        <v>99094520538</v>
      </c>
      <c r="K8" s="37">
        <v>301467997</v>
      </c>
      <c r="M8" s="37">
        <v>98793052541</v>
      </c>
    </row>
    <row r="9" spans="1:13" ht="21.75" customHeight="1" x14ac:dyDescent="0.2">
      <c r="A9" s="14" t="s">
        <v>241</v>
      </c>
      <c r="C9" s="16">
        <v>286027397242</v>
      </c>
      <c r="E9" s="16">
        <v>-927020159</v>
      </c>
      <c r="G9" s="16">
        <v>286954417401</v>
      </c>
      <c r="I9" s="16">
        <v>877808219122</v>
      </c>
      <c r="K9" s="16">
        <v>134029678</v>
      </c>
      <c r="M9" s="16">
        <v>877674189444</v>
      </c>
    </row>
    <row r="10" spans="1:13" ht="21.75" customHeight="1" x14ac:dyDescent="0.2">
      <c r="A10" s="14" t="s">
        <v>242</v>
      </c>
      <c r="C10" s="16">
        <v>304090301325</v>
      </c>
      <c r="E10" s="16">
        <v>208710981</v>
      </c>
      <c r="G10" s="16">
        <v>303881590344</v>
      </c>
      <c r="I10" s="16">
        <v>610504109499</v>
      </c>
      <c r="K10" s="16">
        <v>1661361660</v>
      </c>
      <c r="M10" s="16">
        <v>608842747839</v>
      </c>
    </row>
    <row r="11" spans="1:13" ht="21.75" customHeight="1" x14ac:dyDescent="0.2">
      <c r="A11" s="14" t="s">
        <v>247</v>
      </c>
      <c r="C11" s="16">
        <v>0</v>
      </c>
      <c r="E11" s="16">
        <v>0</v>
      </c>
      <c r="G11" s="16">
        <v>0</v>
      </c>
      <c r="I11" s="16">
        <v>1061214560</v>
      </c>
      <c r="K11" s="16">
        <v>0</v>
      </c>
      <c r="M11" s="16">
        <v>1061214560</v>
      </c>
    </row>
    <row r="12" spans="1:13" ht="21.75" customHeight="1" x14ac:dyDescent="0.2">
      <c r="A12" s="14" t="s">
        <v>245</v>
      </c>
      <c r="C12" s="16">
        <v>524974684889</v>
      </c>
      <c r="E12" s="16">
        <v>-232961335</v>
      </c>
      <c r="G12" s="16">
        <v>525207646224</v>
      </c>
      <c r="I12" s="16">
        <v>1413931232764</v>
      </c>
      <c r="K12" s="16">
        <v>2815873649</v>
      </c>
      <c r="M12" s="16">
        <v>1411115359115</v>
      </c>
    </row>
    <row r="13" spans="1:13" ht="21.75" customHeight="1" x14ac:dyDescent="0.2">
      <c r="A13" s="14" t="s">
        <v>244</v>
      </c>
      <c r="C13" s="16">
        <v>23835616432</v>
      </c>
      <c r="E13" s="16">
        <v>-5369088</v>
      </c>
      <c r="G13" s="16">
        <v>23840985520</v>
      </c>
      <c r="I13" s="16">
        <v>66575342454</v>
      </c>
      <c r="K13" s="16">
        <v>112750837</v>
      </c>
      <c r="M13" s="16">
        <v>66462591617</v>
      </c>
    </row>
    <row r="14" spans="1:13" ht="21.75" customHeight="1" x14ac:dyDescent="0.2">
      <c r="A14" s="14" t="s">
        <v>236</v>
      </c>
      <c r="C14" s="16">
        <v>1201085</v>
      </c>
      <c r="E14" s="16">
        <v>0</v>
      </c>
      <c r="G14" s="16">
        <v>1201085</v>
      </c>
      <c r="I14" s="16">
        <v>3593733</v>
      </c>
      <c r="K14" s="16">
        <v>0</v>
      </c>
      <c r="M14" s="16">
        <v>3593733</v>
      </c>
    </row>
    <row r="15" spans="1:13" ht="21.75" customHeight="1" x14ac:dyDescent="0.2">
      <c r="A15" s="14" t="s">
        <v>235</v>
      </c>
      <c r="C15" s="16">
        <v>2093982</v>
      </c>
      <c r="E15" s="16">
        <v>0</v>
      </c>
      <c r="G15" s="16">
        <v>2093982</v>
      </c>
      <c r="I15" s="16">
        <v>9005442</v>
      </c>
      <c r="K15" s="16">
        <v>0</v>
      </c>
      <c r="M15" s="16">
        <v>9005442</v>
      </c>
    </row>
    <row r="16" spans="1:13" ht="21.75" customHeight="1" x14ac:dyDescent="0.2">
      <c r="A16" s="14" t="s">
        <v>233</v>
      </c>
      <c r="C16" s="16">
        <v>260412837760</v>
      </c>
      <c r="E16" s="16">
        <v>1684684552</v>
      </c>
      <c r="G16" s="16">
        <v>258728153208</v>
      </c>
      <c r="I16" s="16">
        <v>1243843957100</v>
      </c>
      <c r="K16" s="16">
        <v>3412213993</v>
      </c>
      <c r="M16" s="16">
        <v>1240431743107</v>
      </c>
    </row>
    <row r="17" spans="1:13" ht="21.75" customHeight="1" x14ac:dyDescent="0.2">
      <c r="A17" s="14" t="s">
        <v>234</v>
      </c>
      <c r="C17" s="16">
        <v>46574</v>
      </c>
      <c r="E17" s="16">
        <v>0</v>
      </c>
      <c r="G17" s="16">
        <v>46574</v>
      </c>
      <c r="I17" s="16">
        <v>144688</v>
      </c>
      <c r="K17" s="16">
        <v>0</v>
      </c>
      <c r="M17" s="16">
        <v>144688</v>
      </c>
    </row>
    <row r="18" spans="1:13" ht="21.75" customHeight="1" x14ac:dyDescent="0.2">
      <c r="A18" s="57" t="s">
        <v>240</v>
      </c>
      <c r="C18" s="34">
        <v>1922489</v>
      </c>
      <c r="E18" s="34">
        <v>0</v>
      </c>
      <c r="G18" s="34">
        <v>1922489</v>
      </c>
      <c r="I18" s="34">
        <v>3944100</v>
      </c>
      <c r="K18" s="34">
        <v>0</v>
      </c>
      <c r="M18" s="34">
        <v>3944100</v>
      </c>
    </row>
    <row r="19" spans="1:13" ht="21.75" customHeight="1" x14ac:dyDescent="0.2">
      <c r="A19" s="14" t="s">
        <v>239</v>
      </c>
      <c r="C19" s="16">
        <v>11978</v>
      </c>
      <c r="E19" s="16">
        <v>0</v>
      </c>
      <c r="G19" s="16">
        <v>11978</v>
      </c>
      <c r="I19" s="16">
        <v>4126059</v>
      </c>
      <c r="K19" s="16">
        <v>0</v>
      </c>
      <c r="M19" s="16">
        <v>4126059</v>
      </c>
    </row>
    <row r="20" spans="1:13" ht="21.75" customHeight="1" x14ac:dyDescent="0.2">
      <c r="A20" s="14" t="s">
        <v>237</v>
      </c>
      <c r="C20" s="16">
        <v>586297</v>
      </c>
      <c r="E20" s="16">
        <v>0</v>
      </c>
      <c r="G20" s="16">
        <v>586297</v>
      </c>
      <c r="I20" s="16">
        <v>1275273</v>
      </c>
      <c r="K20" s="16">
        <v>0</v>
      </c>
      <c r="M20" s="16">
        <v>1275273</v>
      </c>
    </row>
    <row r="21" spans="1:13" ht="21.75" customHeight="1" x14ac:dyDescent="0.2">
      <c r="A21" s="14" t="s">
        <v>243</v>
      </c>
      <c r="C21" s="16">
        <v>2701628</v>
      </c>
      <c r="E21" s="16">
        <v>0</v>
      </c>
      <c r="G21" s="16">
        <v>2701628</v>
      </c>
      <c r="I21" s="16">
        <v>2702598</v>
      </c>
      <c r="K21" s="16">
        <v>0</v>
      </c>
      <c r="M21" s="16">
        <v>2702598</v>
      </c>
    </row>
    <row r="22" spans="1:13" ht="21.75" customHeight="1" thickBot="1" x14ac:dyDescent="0.25">
      <c r="A22" s="11" t="s">
        <v>40</v>
      </c>
      <c r="C22" s="12">
        <f>SUM(C8:C21)</f>
        <v>1450198716734</v>
      </c>
      <c r="E22" s="12">
        <f>SUM(E8:E21)</f>
        <v>711296729</v>
      </c>
      <c r="G22" s="12">
        <f>SUM(G8:G21)</f>
        <v>1449487420005</v>
      </c>
      <c r="I22" s="12">
        <f>SUM(I8:I21)</f>
        <v>4312843387930</v>
      </c>
      <c r="K22" s="12">
        <f>SUM(K8:K21)</f>
        <v>8437697814</v>
      </c>
      <c r="M22" s="12">
        <f>SUM(M8:M21)</f>
        <v>4304405690116</v>
      </c>
    </row>
    <row r="23" spans="1:13" ht="13.5" thickTop="1" x14ac:dyDescent="0.2"/>
  </sheetData>
  <sortState xmlns:xlrd2="http://schemas.microsoft.com/office/spreadsheetml/2017/richdata2" ref="A8:M21">
    <sortCondition ref="A8:A21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26"/>
  <sheetViews>
    <sheetView rightToLeft="1" workbookViewId="0">
      <selection activeCell="I24" sqref="I24"/>
    </sheetView>
  </sheetViews>
  <sheetFormatPr defaultRowHeight="12.75" x14ac:dyDescent="0.2"/>
  <cols>
    <col min="1" max="1" width="28" bestFit="1" customWidth="1"/>
    <col min="2" max="2" width="1.28515625" customWidth="1"/>
    <col min="3" max="3" width="10.85546875" bestFit="1" customWidth="1"/>
    <col min="4" max="4" width="1.28515625" customWidth="1"/>
    <col min="5" max="5" width="18.7109375" bestFit="1" customWidth="1"/>
    <col min="6" max="6" width="1.28515625" customWidth="1"/>
    <col min="7" max="7" width="18.425781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21.85546875" bestFit="1" customWidth="1"/>
    <col min="18" max="18" width="0.28515625" customWidth="1"/>
    <col min="19" max="19" width="14.28515625" customWidth="1"/>
    <col min="20" max="20" width="24.85546875" bestFit="1" customWidth="1"/>
    <col min="21" max="21" width="13.140625" bestFit="1" customWidth="1"/>
  </cols>
  <sheetData>
    <row r="1" spans="1:20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0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0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20" ht="14.45" customHeight="1" x14ac:dyDescent="0.2"/>
    <row r="5" spans="1:20" ht="14.45" customHeight="1" x14ac:dyDescent="0.2">
      <c r="A5" s="68" t="s">
        <v>215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20" ht="14.45" customHeight="1" x14ac:dyDescent="0.2">
      <c r="A6" s="66" t="s">
        <v>146</v>
      </c>
      <c r="C6" s="66" t="s">
        <v>162</v>
      </c>
      <c r="D6" s="66"/>
      <c r="E6" s="66"/>
      <c r="F6" s="66"/>
      <c r="G6" s="66"/>
      <c r="H6" s="66"/>
      <c r="I6" s="66"/>
      <c r="K6" s="66" t="s">
        <v>163</v>
      </c>
      <c r="L6" s="66"/>
      <c r="M6" s="66"/>
      <c r="N6" s="66"/>
      <c r="O6" s="66"/>
      <c r="P6" s="66"/>
      <c r="Q6" s="66"/>
    </row>
    <row r="7" spans="1:20" ht="29.1" customHeight="1" x14ac:dyDescent="0.2">
      <c r="A7" s="66"/>
      <c r="C7" s="18" t="s">
        <v>13</v>
      </c>
      <c r="D7" s="3"/>
      <c r="E7" s="18" t="s">
        <v>216</v>
      </c>
      <c r="F7" s="3"/>
      <c r="G7" s="18" t="s">
        <v>217</v>
      </c>
      <c r="H7" s="3"/>
      <c r="I7" s="18" t="s">
        <v>218</v>
      </c>
      <c r="K7" s="18" t="s">
        <v>13</v>
      </c>
      <c r="L7" s="3"/>
      <c r="M7" s="18" t="s">
        <v>216</v>
      </c>
      <c r="N7" s="3"/>
      <c r="O7" s="18" t="s">
        <v>217</v>
      </c>
      <c r="P7" s="3"/>
      <c r="Q7" s="41" t="s">
        <v>218</v>
      </c>
    </row>
    <row r="8" spans="1:20" ht="21.75" customHeight="1" x14ac:dyDescent="0.2">
      <c r="A8" s="5" t="s">
        <v>39</v>
      </c>
      <c r="C8" s="6">
        <v>2698035</v>
      </c>
      <c r="E8" s="6">
        <v>410469137608</v>
      </c>
      <c r="G8" s="6">
        <v>365333841957</v>
      </c>
      <c r="I8" s="6">
        <v>45135295651</v>
      </c>
      <c r="K8" s="6">
        <v>2698035</v>
      </c>
      <c r="M8" s="6">
        <v>410469137608</v>
      </c>
      <c r="O8" s="6">
        <v>365333841957</v>
      </c>
      <c r="Q8" s="37">
        <f>M8-O8</f>
        <v>45135295651</v>
      </c>
      <c r="S8" s="21"/>
    </row>
    <row r="9" spans="1:20" ht="21.75" customHeight="1" x14ac:dyDescent="0.2">
      <c r="A9" s="14" t="s">
        <v>69</v>
      </c>
      <c r="C9" s="16">
        <v>832807</v>
      </c>
      <c r="E9" s="16">
        <v>832807000000</v>
      </c>
      <c r="G9" s="16">
        <v>811163256603</v>
      </c>
      <c r="I9" s="16">
        <v>21643743397</v>
      </c>
      <c r="K9" s="16">
        <v>832807</v>
      </c>
      <c r="M9" s="16">
        <v>832807000000</v>
      </c>
      <c r="O9" s="16">
        <v>811163256603</v>
      </c>
      <c r="Q9" s="39">
        <f t="shared" ref="Q9:Q21" si="0">M9-O9</f>
        <v>21643743397</v>
      </c>
      <c r="S9" s="21"/>
    </row>
    <row r="10" spans="1:20" ht="21.75" customHeight="1" x14ac:dyDescent="0.2">
      <c r="A10" s="14" t="s">
        <v>84</v>
      </c>
      <c r="C10" s="16">
        <v>3499343</v>
      </c>
      <c r="E10" s="16">
        <v>3224488939641</v>
      </c>
      <c r="G10" s="16">
        <v>3220897633078</v>
      </c>
      <c r="I10" s="16">
        <v>3591306563</v>
      </c>
      <c r="K10" s="16">
        <v>3504343</v>
      </c>
      <c r="M10" s="16">
        <v>3229286329641</v>
      </c>
      <c r="O10" s="16">
        <v>3225499779301</v>
      </c>
      <c r="Q10" s="39">
        <f t="shared" si="0"/>
        <v>3786550340</v>
      </c>
      <c r="S10" s="21"/>
    </row>
    <row r="11" spans="1:20" ht="21.75" customHeight="1" x14ac:dyDescent="0.2">
      <c r="A11" s="14" t="s">
        <v>90</v>
      </c>
      <c r="C11" s="16">
        <v>3353000</v>
      </c>
      <c r="E11" s="16">
        <v>2729438129471</v>
      </c>
      <c r="G11" s="16">
        <v>2690994975418</v>
      </c>
      <c r="I11" s="16">
        <v>38443154053</v>
      </c>
      <c r="K11" s="16">
        <v>3368000</v>
      </c>
      <c r="M11" s="16">
        <v>2741905446686</v>
      </c>
      <c r="O11" s="16">
        <v>2703033425949</v>
      </c>
      <c r="Q11" s="39">
        <f t="shared" si="0"/>
        <v>38872020737</v>
      </c>
      <c r="S11" s="21"/>
    </row>
    <row r="12" spans="1:20" ht="21.75" customHeight="1" x14ac:dyDescent="0.2">
      <c r="A12" s="14" t="s">
        <v>105</v>
      </c>
      <c r="C12" s="16">
        <v>4240000</v>
      </c>
      <c r="E12" s="16">
        <v>3415448374000</v>
      </c>
      <c r="G12" s="16">
        <v>3778136800000</v>
      </c>
      <c r="I12" s="16">
        <v>-362688426000</v>
      </c>
      <c r="K12" s="16">
        <v>4240000</v>
      </c>
      <c r="M12" s="16">
        <v>3415448374000</v>
      </c>
      <c r="O12" s="16">
        <v>3778136800000</v>
      </c>
      <c r="Q12" s="39">
        <f t="shared" si="0"/>
        <v>-362688426000</v>
      </c>
      <c r="S12" s="21"/>
    </row>
    <row r="13" spans="1:20" ht="21.75" customHeight="1" x14ac:dyDescent="0.2">
      <c r="A13" s="14" t="s">
        <v>174</v>
      </c>
      <c r="C13" s="16">
        <v>0</v>
      </c>
      <c r="E13" s="16">
        <v>0</v>
      </c>
      <c r="G13" s="16">
        <v>0</v>
      </c>
      <c r="I13" s="16">
        <v>0</v>
      </c>
      <c r="K13" s="16">
        <v>811000</v>
      </c>
      <c r="M13" s="16">
        <v>1499300566000</v>
      </c>
      <c r="O13" s="16">
        <f>1500041232266+39577</f>
        <v>1500041271843</v>
      </c>
      <c r="Q13" s="39">
        <f t="shared" si="0"/>
        <v>-740705843</v>
      </c>
      <c r="S13" s="21"/>
      <c r="T13" s="21"/>
    </row>
    <row r="14" spans="1:20" ht="21.75" customHeight="1" x14ac:dyDescent="0.2">
      <c r="A14" s="14" t="s">
        <v>175</v>
      </c>
      <c r="C14" s="16">
        <v>0</v>
      </c>
      <c r="E14" s="16">
        <v>0</v>
      </c>
      <c r="G14" s="16">
        <v>0</v>
      </c>
      <c r="I14" s="16">
        <v>0</v>
      </c>
      <c r="K14" s="16">
        <v>1599640</v>
      </c>
      <c r="M14" s="16">
        <v>1599640000000</v>
      </c>
      <c r="O14" s="16">
        <v>1579329150169</v>
      </c>
      <c r="Q14" s="39">
        <f t="shared" si="0"/>
        <v>20310849831</v>
      </c>
      <c r="S14" s="21"/>
    </row>
    <row r="15" spans="1:20" ht="21.75" customHeight="1" x14ac:dyDescent="0.2">
      <c r="A15" s="14" t="s">
        <v>50</v>
      </c>
      <c r="C15" s="16">
        <v>0</v>
      </c>
      <c r="E15" s="16">
        <v>0</v>
      </c>
      <c r="G15" s="16">
        <v>0</v>
      </c>
      <c r="I15" s="16">
        <v>0</v>
      </c>
      <c r="K15" s="16">
        <v>1374300</v>
      </c>
      <c r="M15" s="16">
        <v>6667067110782</v>
      </c>
      <c r="O15" s="16">
        <v>6669598781329</v>
      </c>
      <c r="Q15" s="39">
        <f t="shared" si="0"/>
        <v>-2531670547</v>
      </c>
      <c r="S15" s="62"/>
    </row>
    <row r="16" spans="1:20" ht="21.75" customHeight="1" x14ac:dyDescent="0.2">
      <c r="A16" s="14" t="s">
        <v>66</v>
      </c>
      <c r="C16" s="16">
        <v>0</v>
      </c>
      <c r="E16" s="16">
        <v>0</v>
      </c>
      <c r="G16" s="16">
        <v>0</v>
      </c>
      <c r="I16" s="16">
        <v>0</v>
      </c>
      <c r="K16" s="16">
        <v>200</v>
      </c>
      <c r="M16" s="16">
        <v>176609524</v>
      </c>
      <c r="O16" s="16">
        <v>164097326</v>
      </c>
      <c r="Q16" s="39">
        <f t="shared" si="0"/>
        <v>12512198</v>
      </c>
    </row>
    <row r="17" spans="1:17" ht="21.75" customHeight="1" x14ac:dyDescent="0.2">
      <c r="A17" s="14" t="s">
        <v>87</v>
      </c>
      <c r="C17" s="16">
        <v>0</v>
      </c>
      <c r="E17" s="16">
        <v>0</v>
      </c>
      <c r="G17" s="16">
        <v>0</v>
      </c>
      <c r="I17" s="16">
        <v>0</v>
      </c>
      <c r="K17" s="16">
        <v>10000</v>
      </c>
      <c r="M17" s="16">
        <v>8572536148</v>
      </c>
      <c r="O17" s="16">
        <v>7965377108</v>
      </c>
      <c r="Q17" s="39">
        <f t="shared" si="0"/>
        <v>607159040</v>
      </c>
    </row>
    <row r="18" spans="1:17" ht="21.75" customHeight="1" x14ac:dyDescent="0.2">
      <c r="A18" s="14" t="s">
        <v>176</v>
      </c>
      <c r="C18" s="16">
        <v>0</v>
      </c>
      <c r="E18" s="16">
        <v>0</v>
      </c>
      <c r="G18" s="16">
        <v>0</v>
      </c>
      <c r="I18" s="16">
        <v>0</v>
      </c>
      <c r="K18" s="16">
        <v>14700000</v>
      </c>
      <c r="M18" s="16">
        <v>13234833000000</v>
      </c>
      <c r="O18" s="16">
        <v>13230900000000</v>
      </c>
      <c r="Q18" s="39">
        <f t="shared" si="0"/>
        <v>3933000000</v>
      </c>
    </row>
    <row r="19" spans="1:17" ht="21.75" customHeight="1" x14ac:dyDescent="0.2">
      <c r="A19" s="14" t="s">
        <v>93</v>
      </c>
      <c r="C19" s="16">
        <v>0</v>
      </c>
      <c r="E19" s="16">
        <v>0</v>
      </c>
      <c r="G19" s="16">
        <v>0</v>
      </c>
      <c r="I19" s="16">
        <v>0</v>
      </c>
      <c r="K19" s="16">
        <v>10000</v>
      </c>
      <c r="M19" s="16">
        <v>8399930055</v>
      </c>
      <c r="O19" s="16">
        <v>9141441056</v>
      </c>
      <c r="Q19" s="39">
        <f t="shared" si="0"/>
        <v>-741511001</v>
      </c>
    </row>
    <row r="20" spans="1:17" ht="21.75" customHeight="1" x14ac:dyDescent="0.2">
      <c r="A20" s="14" t="s">
        <v>113</v>
      </c>
      <c r="C20" s="16">
        <v>0</v>
      </c>
      <c r="E20" s="16">
        <v>0</v>
      </c>
      <c r="G20" s="16">
        <v>0</v>
      </c>
      <c r="I20" s="16">
        <v>0</v>
      </c>
      <c r="K20" s="16">
        <v>15000</v>
      </c>
      <c r="M20" s="16">
        <v>14729486486</v>
      </c>
      <c r="O20" s="16">
        <v>14991843750</v>
      </c>
      <c r="Q20" s="39">
        <f t="shared" si="0"/>
        <v>-262357264</v>
      </c>
    </row>
    <row r="21" spans="1:17" ht="21.75" customHeight="1" x14ac:dyDescent="0.2">
      <c r="A21" s="8" t="s">
        <v>99</v>
      </c>
      <c r="C21" s="9">
        <v>0</v>
      </c>
      <c r="E21" s="9">
        <v>0</v>
      </c>
      <c r="G21" s="9">
        <v>0</v>
      </c>
      <c r="I21" s="9">
        <v>0</v>
      </c>
      <c r="K21" s="9">
        <v>20000</v>
      </c>
      <c r="M21" s="9">
        <v>16643994908</v>
      </c>
      <c r="O21" s="9">
        <v>18011414170</v>
      </c>
      <c r="Q21" s="40">
        <f t="shared" si="0"/>
        <v>-1367419262</v>
      </c>
    </row>
    <row r="22" spans="1:17" ht="21.75" customHeight="1" thickBot="1" x14ac:dyDescent="0.25">
      <c r="A22" s="11" t="s">
        <v>40</v>
      </c>
      <c r="C22" s="12">
        <v>14623185</v>
      </c>
      <c r="E22" s="12">
        <v>10612651580720</v>
      </c>
      <c r="G22" s="12">
        <v>10866526507056</v>
      </c>
      <c r="I22" s="12">
        <v>-253874926336</v>
      </c>
      <c r="K22" s="12">
        <v>33183325</v>
      </c>
      <c r="M22" s="12">
        <v>33679279521838</v>
      </c>
      <c r="O22" s="12">
        <v>33913310440984</v>
      </c>
      <c r="Q22" s="42">
        <f>SUM(Q8:Q21)</f>
        <v>-234030958723</v>
      </c>
    </row>
    <row r="23" spans="1:17" ht="13.5" thickTop="1" x14ac:dyDescent="0.2"/>
    <row r="24" spans="1:17" ht="18.75" x14ac:dyDescent="0.2">
      <c r="I24" s="53"/>
      <c r="Q24" s="21"/>
    </row>
    <row r="25" spans="1:17" x14ac:dyDescent="0.2">
      <c r="Q25" s="21"/>
    </row>
    <row r="26" spans="1:17" x14ac:dyDescent="0.2">
      <c r="Q26" s="6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8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28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spans="1:28" ht="14.45" customHeight="1" x14ac:dyDescent="0.2">
      <c r="A4" s="1" t="s">
        <v>3</v>
      </c>
      <c r="B4" s="68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28" ht="14.45" customHeight="1" x14ac:dyDescent="0.2">
      <c r="A5" s="68" t="s">
        <v>5</v>
      </c>
      <c r="B5" s="68"/>
      <c r="C5" s="68" t="s">
        <v>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</row>
    <row r="6" spans="1:28" ht="14.45" customHeight="1" x14ac:dyDescent="0.2">
      <c r="F6" s="66" t="s">
        <v>7</v>
      </c>
      <c r="G6" s="66"/>
      <c r="H6" s="66"/>
      <c r="I6" s="66"/>
      <c r="J6" s="66"/>
      <c r="L6" s="66" t="s">
        <v>8</v>
      </c>
      <c r="M6" s="66"/>
      <c r="N6" s="66"/>
      <c r="O6" s="66"/>
      <c r="P6" s="66"/>
      <c r="Q6" s="66"/>
      <c r="R6" s="66"/>
      <c r="T6" s="66" t="s">
        <v>9</v>
      </c>
      <c r="U6" s="66"/>
      <c r="V6" s="66"/>
      <c r="W6" s="66"/>
      <c r="X6" s="66"/>
      <c r="Y6" s="66"/>
      <c r="Z6" s="66"/>
      <c r="AA6" s="66"/>
      <c r="AB6" s="66"/>
    </row>
    <row r="7" spans="1:28" ht="14.45" customHeight="1" x14ac:dyDescent="0.2">
      <c r="F7" s="3"/>
      <c r="G7" s="3"/>
      <c r="H7" s="3"/>
      <c r="I7" s="3"/>
      <c r="J7" s="3"/>
      <c r="L7" s="67" t="s">
        <v>10</v>
      </c>
      <c r="M7" s="67"/>
      <c r="N7" s="67"/>
      <c r="O7" s="3"/>
      <c r="P7" s="67" t="s">
        <v>11</v>
      </c>
      <c r="Q7" s="67"/>
      <c r="R7" s="6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66" t="s">
        <v>12</v>
      </c>
      <c r="B8" s="66"/>
      <c r="C8" s="66"/>
      <c r="E8" s="66" t="s">
        <v>13</v>
      </c>
      <c r="F8" s="6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25" ht="7.35" customHeight="1" x14ac:dyDescent="0.2"/>
    <row r="5" spans="1:25" ht="14.45" customHeight="1" x14ac:dyDescent="0.2">
      <c r="A5" s="68" t="s">
        <v>219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ht="7.35" customHeight="1" x14ac:dyDescent="0.2"/>
    <row r="7" spans="1:25" ht="14.45" customHeight="1" x14ac:dyDescent="0.2">
      <c r="E7" s="66" t="s">
        <v>162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Y7" s="2" t="s">
        <v>163</v>
      </c>
    </row>
    <row r="8" spans="1:25" ht="29.1" customHeight="1" x14ac:dyDescent="0.2">
      <c r="A8" s="2" t="s">
        <v>220</v>
      </c>
      <c r="C8" s="2" t="s">
        <v>221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222</v>
      </c>
      <c r="L8" s="3"/>
      <c r="M8" s="18" t="s">
        <v>223</v>
      </c>
      <c r="N8" s="3"/>
      <c r="O8" s="18" t="s">
        <v>224</v>
      </c>
      <c r="P8" s="3"/>
      <c r="Q8" s="18" t="s">
        <v>225</v>
      </c>
      <c r="R8" s="3"/>
      <c r="S8" s="18" t="s">
        <v>226</v>
      </c>
      <c r="T8" s="3"/>
      <c r="U8" s="18" t="s">
        <v>227</v>
      </c>
      <c r="V8" s="3"/>
      <c r="W8" s="18" t="s">
        <v>228</v>
      </c>
      <c r="Y8" s="18" t="s">
        <v>228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4"/>
  <sheetViews>
    <sheetView rightToLeft="1" topLeftCell="A10" workbookViewId="0">
      <selection activeCell="I34" sqref="I33:I34"/>
    </sheetView>
  </sheetViews>
  <sheetFormatPr defaultRowHeight="12.75" x14ac:dyDescent="0.2"/>
  <cols>
    <col min="1" max="1" width="28" bestFit="1" customWidth="1"/>
    <col min="2" max="2" width="1.28515625" customWidth="1"/>
    <col min="3" max="3" width="11.7109375" bestFit="1" customWidth="1"/>
    <col min="4" max="4" width="1.28515625" customWidth="1"/>
    <col min="5" max="5" width="20" bestFit="1" customWidth="1"/>
    <col min="6" max="6" width="1.28515625" customWidth="1"/>
    <col min="7" max="7" width="20.140625" bestFit="1" customWidth="1"/>
    <col min="8" max="8" width="1.28515625" customWidth="1"/>
    <col min="9" max="9" width="26.28515625" bestFit="1" customWidth="1"/>
    <col min="10" max="10" width="1.28515625" customWidth="1"/>
    <col min="11" max="11" width="11.7109375" bestFit="1" customWidth="1"/>
    <col min="12" max="12" width="1.28515625" customWidth="1"/>
    <col min="13" max="13" width="20" bestFit="1" customWidth="1"/>
    <col min="14" max="14" width="1.28515625" customWidth="1"/>
    <col min="15" max="15" width="20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4.45" customHeight="1" x14ac:dyDescent="0.2"/>
    <row r="5" spans="1:17" ht="14.45" customHeight="1" x14ac:dyDescent="0.2">
      <c r="A5" s="68" t="s">
        <v>229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ht="14.45" customHeight="1" x14ac:dyDescent="0.2">
      <c r="A6" s="66" t="s">
        <v>146</v>
      </c>
      <c r="C6" s="66" t="s">
        <v>162</v>
      </c>
      <c r="D6" s="66"/>
      <c r="E6" s="66"/>
      <c r="F6" s="66"/>
      <c r="G6" s="66"/>
      <c r="H6" s="66"/>
      <c r="I6" s="66"/>
      <c r="K6" s="66" t="s">
        <v>163</v>
      </c>
      <c r="L6" s="66"/>
      <c r="M6" s="66"/>
      <c r="N6" s="66"/>
      <c r="O6" s="66"/>
      <c r="P6" s="66"/>
      <c r="Q6" s="66"/>
    </row>
    <row r="7" spans="1:17" ht="29.1" customHeight="1" x14ac:dyDescent="0.2">
      <c r="A7" s="66"/>
      <c r="C7" s="18" t="s">
        <v>13</v>
      </c>
      <c r="D7" s="3"/>
      <c r="E7" s="18" t="s">
        <v>15</v>
      </c>
      <c r="F7" s="3"/>
      <c r="G7" s="18" t="s">
        <v>217</v>
      </c>
      <c r="H7" s="3"/>
      <c r="I7" s="18" t="s">
        <v>230</v>
      </c>
      <c r="K7" s="18" t="s">
        <v>13</v>
      </c>
      <c r="L7" s="3"/>
      <c r="M7" s="18" t="s">
        <v>15</v>
      </c>
      <c r="N7" s="3"/>
      <c r="O7" s="18" t="s">
        <v>217</v>
      </c>
      <c r="P7" s="3"/>
      <c r="Q7" s="55" t="s">
        <v>230</v>
      </c>
    </row>
    <row r="8" spans="1:17" ht="21.75" customHeight="1" x14ac:dyDescent="0.2">
      <c r="A8" s="5" t="s">
        <v>38</v>
      </c>
      <c r="C8" s="6">
        <v>16500000</v>
      </c>
      <c r="E8" s="6">
        <v>414020557500</v>
      </c>
      <c r="G8" s="6">
        <v>435338912250</v>
      </c>
      <c r="I8" s="6">
        <v>-21318354749</v>
      </c>
      <c r="K8" s="6">
        <v>16500000</v>
      </c>
      <c r="M8" s="6">
        <v>414020557500</v>
      </c>
      <c r="O8" s="6">
        <v>456367945590</v>
      </c>
      <c r="Q8" s="49">
        <v>-42347388089</v>
      </c>
    </row>
    <row r="9" spans="1:17" ht="21.75" customHeight="1" x14ac:dyDescent="0.2">
      <c r="A9" s="14" t="s">
        <v>75</v>
      </c>
      <c r="C9" s="16">
        <v>10000</v>
      </c>
      <c r="E9" s="16">
        <v>7627850100</v>
      </c>
      <c r="G9" s="16">
        <v>7627850100</v>
      </c>
      <c r="I9" s="16">
        <v>0</v>
      </c>
      <c r="K9" s="16">
        <v>10000</v>
      </c>
      <c r="M9" s="16">
        <v>7627850100</v>
      </c>
      <c r="O9" s="16">
        <v>7627850100</v>
      </c>
      <c r="Q9" s="53">
        <v>0</v>
      </c>
    </row>
    <row r="10" spans="1:17" ht="21.75" customHeight="1" x14ac:dyDescent="0.2">
      <c r="A10" s="14" t="s">
        <v>78</v>
      </c>
      <c r="C10" s="16">
        <v>520854</v>
      </c>
      <c r="E10" s="16">
        <v>491668695618</v>
      </c>
      <c r="G10" s="16">
        <v>496921254845</v>
      </c>
      <c r="I10" s="16">
        <v>-5252559226</v>
      </c>
      <c r="K10" s="16">
        <v>520854</v>
      </c>
      <c r="M10" s="16">
        <v>491668695618</v>
      </c>
      <c r="O10" s="16">
        <v>494542246355</v>
      </c>
      <c r="Q10" s="53">
        <v>-2873550736</v>
      </c>
    </row>
    <row r="11" spans="1:17" ht="21.75" customHeight="1" x14ac:dyDescent="0.2">
      <c r="A11" s="14" t="s">
        <v>81</v>
      </c>
      <c r="C11" s="16">
        <v>500000</v>
      </c>
      <c r="E11" s="16">
        <v>485236009375</v>
      </c>
      <c r="G11" s="16">
        <v>478739543750</v>
      </c>
      <c r="I11" s="16">
        <v>6496465625</v>
      </c>
      <c r="K11" s="16">
        <v>500000</v>
      </c>
      <c r="M11" s="16">
        <v>485236009375</v>
      </c>
      <c r="O11" s="16">
        <v>473742262500</v>
      </c>
      <c r="Q11" s="53">
        <v>11493746875</v>
      </c>
    </row>
    <row r="12" spans="1:17" ht="21.75" customHeight="1" x14ac:dyDescent="0.2">
      <c r="A12" s="14" t="s">
        <v>116</v>
      </c>
      <c r="C12" s="16">
        <v>1500000</v>
      </c>
      <c r="E12" s="16">
        <v>1499184375000</v>
      </c>
      <c r="G12" s="16">
        <v>1499184375000</v>
      </c>
      <c r="I12" s="16">
        <v>0</v>
      </c>
      <c r="K12" s="16">
        <v>1500000</v>
      </c>
      <c r="M12" s="16">
        <v>1499184375000</v>
      </c>
      <c r="O12" s="16">
        <v>1499184375000</v>
      </c>
      <c r="Q12" s="53">
        <v>0</v>
      </c>
    </row>
    <row r="13" spans="1:17" ht="21.75" customHeight="1" x14ac:dyDescent="0.2">
      <c r="A13" s="14" t="s">
        <v>63</v>
      </c>
      <c r="C13" s="16">
        <v>2000000</v>
      </c>
      <c r="E13" s="16">
        <v>1615511087937</v>
      </c>
      <c r="G13" s="16">
        <v>1795011431525</v>
      </c>
      <c r="I13" s="16">
        <v>-179500343587</v>
      </c>
      <c r="K13" s="16">
        <v>2000000</v>
      </c>
      <c r="M13" s="16">
        <v>1615511087937</v>
      </c>
      <c r="O13" s="16">
        <v>1776674647927</v>
      </c>
      <c r="Q13" s="53">
        <v>-161163559989</v>
      </c>
    </row>
    <row r="14" spans="1:17" ht="21.75" customHeight="1" x14ac:dyDescent="0.2">
      <c r="A14" s="14" t="s">
        <v>54</v>
      </c>
      <c r="C14" s="16">
        <v>4308000</v>
      </c>
      <c r="E14" s="16">
        <v>8392645553388</v>
      </c>
      <c r="G14" s="16">
        <v>8255733254822</v>
      </c>
      <c r="I14" s="16">
        <v>136912298566</v>
      </c>
      <c r="K14" s="16">
        <v>4308000</v>
      </c>
      <c r="M14" s="16">
        <v>8392645553388</v>
      </c>
      <c r="O14" s="16">
        <v>7895991547958</v>
      </c>
      <c r="Q14" s="53">
        <v>496654005430</v>
      </c>
    </row>
    <row r="15" spans="1:17" ht="21.75" customHeight="1" x14ac:dyDescent="0.2">
      <c r="A15" s="14" t="s">
        <v>119</v>
      </c>
      <c r="C15" s="16">
        <v>7999800</v>
      </c>
      <c r="E15" s="16">
        <v>7670746884383</v>
      </c>
      <c r="G15" s="16">
        <v>7995450108750</v>
      </c>
      <c r="I15" s="16">
        <v>-324703224366</v>
      </c>
      <c r="K15" s="16">
        <v>7999800</v>
      </c>
      <c r="M15" s="16">
        <v>7670746884383</v>
      </c>
      <c r="O15" s="16">
        <v>7326970396204</v>
      </c>
      <c r="Q15" s="53">
        <v>343776488179</v>
      </c>
    </row>
    <row r="16" spans="1:17" ht="21.75" customHeight="1" x14ac:dyDescent="0.2">
      <c r="A16" s="14" t="s">
        <v>50</v>
      </c>
      <c r="C16" s="16">
        <v>945500</v>
      </c>
      <c r="E16" s="16">
        <v>4845178886712</v>
      </c>
      <c r="G16" s="16">
        <v>4760035037289</v>
      </c>
      <c r="I16" s="16">
        <v>85143849423</v>
      </c>
      <c r="K16" s="16">
        <v>945500</v>
      </c>
      <c r="M16" s="16">
        <v>4845178886712</v>
      </c>
      <c r="O16" s="16">
        <v>4588594664741</v>
      </c>
      <c r="Q16" s="53">
        <v>256584221971</v>
      </c>
    </row>
    <row r="17" spans="1:17" ht="21.75" customHeight="1" x14ac:dyDescent="0.2">
      <c r="A17" s="14" t="s">
        <v>107</v>
      </c>
      <c r="C17" s="16">
        <v>1000000</v>
      </c>
      <c r="E17" s="16">
        <v>999456250000</v>
      </c>
      <c r="G17" s="16">
        <v>999456250000</v>
      </c>
      <c r="I17" s="16">
        <v>0</v>
      </c>
      <c r="K17" s="16">
        <v>1000000</v>
      </c>
      <c r="M17" s="16">
        <v>999456250000</v>
      </c>
      <c r="O17" s="16">
        <v>995456426087</v>
      </c>
      <c r="Q17" s="53">
        <v>3999823913</v>
      </c>
    </row>
    <row r="18" spans="1:17" ht="21.75" customHeight="1" x14ac:dyDescent="0.2">
      <c r="A18" s="14" t="s">
        <v>72</v>
      </c>
      <c r="C18" s="16">
        <v>1000000</v>
      </c>
      <c r="E18" s="16">
        <v>999456250000</v>
      </c>
      <c r="G18" s="16">
        <v>999456250000</v>
      </c>
      <c r="I18" s="16">
        <v>0</v>
      </c>
      <c r="K18" s="16">
        <v>1000000</v>
      </c>
      <c r="M18" s="16">
        <v>999456250000</v>
      </c>
      <c r="O18" s="16">
        <v>899510625000</v>
      </c>
      <c r="Q18" s="53">
        <v>99945625000</v>
      </c>
    </row>
    <row r="19" spans="1:17" ht="21.75" customHeight="1" x14ac:dyDescent="0.2">
      <c r="A19" s="14" t="s">
        <v>57</v>
      </c>
      <c r="C19" s="16">
        <v>1004200</v>
      </c>
      <c r="E19" s="16">
        <v>4745177038453</v>
      </c>
      <c r="G19" s="16">
        <v>4670866929770</v>
      </c>
      <c r="I19" s="16">
        <v>74310108683</v>
      </c>
      <c r="K19" s="16">
        <v>1004200</v>
      </c>
      <c r="M19" s="16">
        <v>4745177038453</v>
      </c>
      <c r="O19" s="16">
        <v>4521255427113</v>
      </c>
      <c r="Q19" s="53">
        <v>223921611340</v>
      </c>
    </row>
    <row r="20" spans="1:17" ht="21.75" customHeight="1" x14ac:dyDescent="0.2">
      <c r="A20" s="14" t="s">
        <v>66</v>
      </c>
      <c r="C20" s="16">
        <v>7999600</v>
      </c>
      <c r="E20" s="16">
        <v>7195725195750</v>
      </c>
      <c r="G20" s="16">
        <v>7995250217500</v>
      </c>
      <c r="I20" s="16">
        <v>-799525021749</v>
      </c>
      <c r="K20" s="16">
        <v>7999600</v>
      </c>
      <c r="M20" s="16">
        <v>7195725195750</v>
      </c>
      <c r="O20" s="16">
        <v>6563564746800</v>
      </c>
      <c r="Q20" s="53">
        <v>632160448950</v>
      </c>
    </row>
    <row r="21" spans="1:17" ht="21.75" customHeight="1" x14ac:dyDescent="0.2">
      <c r="A21" s="14" t="s">
        <v>60</v>
      </c>
      <c r="C21" s="16">
        <v>11200000</v>
      </c>
      <c r="E21" s="16">
        <v>9318930075000</v>
      </c>
      <c r="G21" s="16">
        <v>10481820609260</v>
      </c>
      <c r="I21" s="16">
        <v>-1162890534259</v>
      </c>
      <c r="K21" s="16">
        <v>11200000</v>
      </c>
      <c r="M21" s="16">
        <v>9318930075000</v>
      </c>
      <c r="O21" s="16">
        <v>9860750517273</v>
      </c>
      <c r="Q21" s="53">
        <v>-541820442272</v>
      </c>
    </row>
    <row r="22" spans="1:17" ht="21.75" customHeight="1" x14ac:dyDescent="0.2">
      <c r="A22" s="14" t="s">
        <v>110</v>
      </c>
      <c r="C22" s="16">
        <v>1000000</v>
      </c>
      <c r="E22" s="16">
        <v>999456250000</v>
      </c>
      <c r="G22" s="16">
        <v>999456250000</v>
      </c>
      <c r="I22" s="16">
        <v>0</v>
      </c>
      <c r="K22" s="16">
        <v>1000000</v>
      </c>
      <c r="M22" s="16">
        <v>999456250000</v>
      </c>
      <c r="O22" s="16">
        <v>999456250000</v>
      </c>
      <c r="Q22" s="53">
        <v>0</v>
      </c>
    </row>
    <row r="23" spans="1:17" ht="21.75" customHeight="1" x14ac:dyDescent="0.2">
      <c r="A23" s="14" t="s">
        <v>87</v>
      </c>
      <c r="C23" s="16">
        <v>1165670</v>
      </c>
      <c r="E23" s="16">
        <v>1023647377717</v>
      </c>
      <c r="G23" s="16">
        <v>1023647377717</v>
      </c>
      <c r="I23" s="16">
        <v>0</v>
      </c>
      <c r="K23" s="16">
        <v>1165670</v>
      </c>
      <c r="M23" s="16">
        <v>1023647377717</v>
      </c>
      <c r="O23" s="16">
        <v>928500113434</v>
      </c>
      <c r="Q23" s="53">
        <v>95147264283</v>
      </c>
    </row>
    <row r="24" spans="1:17" ht="21.75" customHeight="1" x14ac:dyDescent="0.2">
      <c r="A24" s="14" t="s">
        <v>90</v>
      </c>
      <c r="C24" s="16">
        <v>2147772</v>
      </c>
      <c r="E24" s="16">
        <v>1799970510998</v>
      </c>
      <c r="G24" s="16">
        <v>1814766384246</v>
      </c>
      <c r="I24" s="16">
        <v>-14795873247</v>
      </c>
      <c r="K24" s="16">
        <v>2147772</v>
      </c>
      <c r="M24" s="16">
        <v>1799970510998</v>
      </c>
      <c r="O24" s="16">
        <v>1723723131627</v>
      </c>
      <c r="Q24" s="53">
        <v>76247379371</v>
      </c>
    </row>
    <row r="25" spans="1:17" ht="21.75" customHeight="1" x14ac:dyDescent="0.2">
      <c r="A25" s="14" t="s">
        <v>93</v>
      </c>
      <c r="C25" s="16">
        <v>12925178</v>
      </c>
      <c r="E25" s="16">
        <v>11069562678840</v>
      </c>
      <c r="G25" s="16">
        <v>11069562678840</v>
      </c>
      <c r="I25" s="16">
        <v>0</v>
      </c>
      <c r="K25" s="16">
        <v>12925178</v>
      </c>
      <c r="M25" s="16">
        <v>11069562678840</v>
      </c>
      <c r="O25" s="16">
        <v>11815475281097</v>
      </c>
      <c r="Q25" s="53">
        <v>-745912602256</v>
      </c>
    </row>
    <row r="26" spans="1:17" ht="21.75" customHeight="1" x14ac:dyDescent="0.2">
      <c r="A26" s="14" t="s">
        <v>96</v>
      </c>
      <c r="C26" s="16">
        <v>5000</v>
      </c>
      <c r="E26" s="16">
        <v>4010817931</v>
      </c>
      <c r="G26" s="16">
        <v>4082778781</v>
      </c>
      <c r="I26" s="16">
        <v>-71960849</v>
      </c>
      <c r="K26" s="16">
        <v>5000</v>
      </c>
      <c r="M26" s="16">
        <v>4010817931</v>
      </c>
      <c r="O26" s="16">
        <v>4158760095</v>
      </c>
      <c r="Q26" s="53">
        <v>-147942163</v>
      </c>
    </row>
    <row r="27" spans="1:17" ht="21.75" customHeight="1" x14ac:dyDescent="0.2">
      <c r="A27" s="14" t="s">
        <v>113</v>
      </c>
      <c r="C27" s="16">
        <v>37985000</v>
      </c>
      <c r="E27" s="16">
        <v>37964345656250</v>
      </c>
      <c r="G27" s="16">
        <v>37964345656250</v>
      </c>
      <c r="I27" s="16">
        <v>0</v>
      </c>
      <c r="K27" s="16">
        <v>37985000</v>
      </c>
      <c r="M27" s="16">
        <v>37964345656250</v>
      </c>
      <c r="O27" s="16">
        <v>37964345656250</v>
      </c>
      <c r="Q27" s="53">
        <v>0</v>
      </c>
    </row>
    <row r="28" spans="1:17" ht="21.75" customHeight="1" x14ac:dyDescent="0.2">
      <c r="A28" s="14" t="s">
        <v>99</v>
      </c>
      <c r="C28" s="16">
        <v>27894178</v>
      </c>
      <c r="E28" s="16">
        <v>23014123201358</v>
      </c>
      <c r="G28" s="16">
        <v>22958365180276</v>
      </c>
      <c r="I28" s="16">
        <v>55758021082</v>
      </c>
      <c r="K28" s="16">
        <v>27894178</v>
      </c>
      <c r="M28" s="16">
        <v>23014123201358</v>
      </c>
      <c r="O28" s="16">
        <v>23959464777821</v>
      </c>
      <c r="Q28" s="53">
        <v>-945341576462</v>
      </c>
    </row>
    <row r="29" spans="1:17" ht="21.75" customHeight="1" x14ac:dyDescent="0.2">
      <c r="A29" s="14" t="s">
        <v>102</v>
      </c>
      <c r="C29" s="16">
        <v>6773103</v>
      </c>
      <c r="E29" s="16">
        <v>5211099612412</v>
      </c>
      <c r="G29" s="16">
        <v>5512135725382</v>
      </c>
      <c r="I29" s="16">
        <v>-301036112969</v>
      </c>
      <c r="K29" s="16">
        <v>6773103</v>
      </c>
      <c r="M29" s="16">
        <v>5211099612412</v>
      </c>
      <c r="O29" s="16">
        <v>6068700288000</v>
      </c>
      <c r="Q29" s="53">
        <v>-857600675587</v>
      </c>
    </row>
    <row r="30" spans="1:17" ht="21.75" customHeight="1" x14ac:dyDescent="0.2">
      <c r="A30" s="14" t="s">
        <v>105</v>
      </c>
      <c r="C30" s="16">
        <v>7036948</v>
      </c>
      <c r="E30" s="16">
        <v>5835803028207</v>
      </c>
      <c r="G30" s="16">
        <v>5308282479647</v>
      </c>
      <c r="I30" s="16">
        <v>527520548560</v>
      </c>
      <c r="K30" s="16">
        <v>7036948</v>
      </c>
      <c r="M30" s="16">
        <v>5835803028207</v>
      </c>
      <c r="O30" s="16">
        <v>6270413254360</v>
      </c>
      <c r="Q30" s="53">
        <v>-434610226152</v>
      </c>
    </row>
    <row r="31" spans="1:17" ht="21.75" customHeight="1" x14ac:dyDescent="0.2">
      <c r="A31" s="8" t="s">
        <v>122</v>
      </c>
      <c r="C31" s="9">
        <v>1226160</v>
      </c>
      <c r="E31" s="9">
        <v>6016997601919</v>
      </c>
      <c r="G31" s="9">
        <v>5999993251200</v>
      </c>
      <c r="I31" s="9">
        <v>17004350719</v>
      </c>
      <c r="K31" s="9">
        <v>1226160</v>
      </c>
      <c r="M31" s="9">
        <v>6016997601919</v>
      </c>
      <c r="O31" s="9">
        <v>5999993251200</v>
      </c>
      <c r="Q31" s="54">
        <v>17004350719</v>
      </c>
    </row>
    <row r="32" spans="1:17" ht="21.75" customHeight="1" thickBot="1" x14ac:dyDescent="0.25">
      <c r="A32" s="11" t="s">
        <v>40</v>
      </c>
      <c r="C32" s="12">
        <v>154646963</v>
      </c>
      <c r="E32" s="12">
        <v>141619581444848</v>
      </c>
      <c r="G32" s="12">
        <v>143525529787200</v>
      </c>
      <c r="I32" s="12">
        <f>SUM(I8:I31)</f>
        <v>-1905948342343</v>
      </c>
      <c r="K32" s="12">
        <v>154646963</v>
      </c>
      <c r="M32" s="12">
        <v>141619581444848</v>
      </c>
      <c r="O32" s="12">
        <v>143094464442532</v>
      </c>
      <c r="Q32" s="56">
        <v>-1474882997675</v>
      </c>
    </row>
    <row r="34" spans="9:9" x14ac:dyDescent="0.2">
      <c r="I34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</row>
    <row r="2" spans="1:49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</row>
    <row r="3" spans="1:49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</row>
    <row r="4" spans="1:49" ht="14.45" customHeight="1" x14ac:dyDescent="0.2"/>
    <row r="5" spans="1:49" ht="14.45" customHeight="1" x14ac:dyDescent="0.2">
      <c r="A5" s="68" t="s">
        <v>19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</row>
    <row r="6" spans="1:49" ht="14.45" customHeight="1" x14ac:dyDescent="0.2">
      <c r="I6" s="66" t="s">
        <v>7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C6" s="66" t="s">
        <v>9</v>
      </c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6" t="s">
        <v>20</v>
      </c>
      <c r="B8" s="66"/>
      <c r="C8" s="66"/>
      <c r="D8" s="66"/>
      <c r="E8" s="66"/>
      <c r="F8" s="66"/>
      <c r="G8" s="66"/>
      <c r="I8" s="66" t="s">
        <v>21</v>
      </c>
      <c r="J8" s="66"/>
      <c r="K8" s="66"/>
      <c r="M8" s="66" t="s">
        <v>22</v>
      </c>
      <c r="N8" s="66"/>
      <c r="O8" s="66"/>
      <c r="Q8" s="66" t="s">
        <v>23</v>
      </c>
      <c r="R8" s="66"/>
      <c r="S8" s="66"/>
      <c r="T8" s="66"/>
      <c r="U8" s="66"/>
      <c r="W8" s="66" t="s">
        <v>24</v>
      </c>
      <c r="X8" s="66"/>
      <c r="Y8" s="66"/>
      <c r="Z8" s="66"/>
      <c r="AA8" s="66"/>
      <c r="AC8" s="66" t="s">
        <v>21</v>
      </c>
      <c r="AD8" s="66"/>
      <c r="AE8" s="66"/>
      <c r="AF8" s="66"/>
      <c r="AG8" s="66"/>
      <c r="AI8" s="66" t="s">
        <v>22</v>
      </c>
      <c r="AJ8" s="66"/>
      <c r="AK8" s="66"/>
      <c r="AM8" s="66" t="s">
        <v>23</v>
      </c>
      <c r="AN8" s="66"/>
      <c r="AO8" s="66"/>
      <c r="AQ8" s="66" t="s">
        <v>24</v>
      </c>
      <c r="AR8" s="66"/>
      <c r="AS8" s="66"/>
    </row>
    <row r="9" spans="1:49" ht="14.45" customHeight="1" x14ac:dyDescent="0.2">
      <c r="A9" s="68" t="s">
        <v>25</v>
      </c>
      <c r="B9" s="69"/>
      <c r="C9" s="69"/>
      <c r="D9" s="69"/>
      <c r="E9" s="69"/>
      <c r="F9" s="69"/>
      <c r="G9" s="69"/>
      <c r="H9" s="68"/>
      <c r="I9" s="69"/>
      <c r="J9" s="69"/>
      <c r="K9" s="69"/>
      <c r="L9" s="68"/>
      <c r="M9" s="69"/>
      <c r="N9" s="69"/>
      <c r="O9" s="69"/>
      <c r="P9" s="68"/>
      <c r="Q9" s="69"/>
      <c r="R9" s="69"/>
      <c r="S9" s="69"/>
      <c r="T9" s="69"/>
      <c r="U9" s="69"/>
      <c r="V9" s="68"/>
      <c r="W9" s="69"/>
      <c r="X9" s="69"/>
      <c r="Y9" s="69"/>
      <c r="Z9" s="69"/>
      <c r="AA9" s="69"/>
      <c r="AB9" s="68"/>
      <c r="AC9" s="69"/>
      <c r="AD9" s="69"/>
      <c r="AE9" s="69"/>
      <c r="AF9" s="69"/>
      <c r="AG9" s="69"/>
      <c r="AH9" s="68"/>
      <c r="AI9" s="69"/>
      <c r="AJ9" s="69"/>
      <c r="AK9" s="69"/>
      <c r="AL9" s="68"/>
      <c r="AM9" s="69"/>
      <c r="AN9" s="69"/>
      <c r="AO9" s="69"/>
      <c r="AP9" s="68"/>
      <c r="AQ9" s="69"/>
      <c r="AR9" s="69"/>
      <c r="AS9" s="69"/>
      <c r="AT9" s="68"/>
      <c r="AU9" s="68"/>
      <c r="AV9" s="68"/>
      <c r="AW9" s="68"/>
    </row>
    <row r="10" spans="1:49" ht="14.45" customHeight="1" x14ac:dyDescent="0.2">
      <c r="C10" s="66" t="s">
        <v>7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Y10" s="66" t="s">
        <v>9</v>
      </c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67" t="s">
        <v>28</v>
      </c>
      <c r="H11" s="67"/>
      <c r="I11" s="67"/>
      <c r="J11" s="3"/>
      <c r="K11" s="67" t="s">
        <v>29</v>
      </c>
      <c r="L11" s="67"/>
      <c r="M11" s="67"/>
      <c r="N11" s="3"/>
      <c r="O11" s="67" t="s">
        <v>22</v>
      </c>
      <c r="P11" s="67"/>
      <c r="Q11" s="67"/>
      <c r="R11" s="3"/>
      <c r="S11" s="67" t="s">
        <v>23</v>
      </c>
      <c r="T11" s="67"/>
      <c r="U11" s="67"/>
      <c r="V11" s="67"/>
      <c r="W11" s="67"/>
      <c r="Y11" s="67" t="s">
        <v>26</v>
      </c>
      <c r="Z11" s="67"/>
      <c r="AA11" s="67"/>
      <c r="AB11" s="67"/>
      <c r="AC11" s="67"/>
      <c r="AD11" s="3"/>
      <c r="AE11" s="67" t="s">
        <v>27</v>
      </c>
      <c r="AF11" s="67"/>
      <c r="AG11" s="67"/>
      <c r="AH11" s="67"/>
      <c r="AI11" s="67"/>
      <c r="AJ11" s="3"/>
      <c r="AK11" s="67" t="s">
        <v>28</v>
      </c>
      <c r="AL11" s="67"/>
      <c r="AM11" s="67"/>
      <c r="AN11" s="3"/>
      <c r="AO11" s="67" t="s">
        <v>29</v>
      </c>
      <c r="AP11" s="67"/>
      <c r="AQ11" s="67"/>
      <c r="AR11" s="3"/>
      <c r="AS11" s="67" t="s">
        <v>22</v>
      </c>
      <c r="AT11" s="67"/>
      <c r="AU11" s="3"/>
      <c r="AV11" s="4" t="s">
        <v>23</v>
      </c>
    </row>
    <row r="12" spans="1:49" ht="14.45" customHeight="1" x14ac:dyDescent="0.2">
      <c r="A12" s="68" t="s">
        <v>30</v>
      </c>
      <c r="B12" s="68"/>
      <c r="C12" s="69"/>
      <c r="D12" s="68"/>
      <c r="E12" s="69"/>
      <c r="F12" s="68"/>
      <c r="G12" s="69"/>
      <c r="H12" s="69"/>
      <c r="I12" s="69"/>
      <c r="J12" s="68"/>
      <c r="K12" s="69"/>
      <c r="L12" s="69"/>
      <c r="M12" s="69"/>
      <c r="N12" s="68"/>
      <c r="O12" s="69"/>
      <c r="P12" s="69"/>
      <c r="Q12" s="69"/>
      <c r="R12" s="68"/>
      <c r="S12" s="69"/>
      <c r="T12" s="69"/>
      <c r="U12" s="69"/>
      <c r="V12" s="69"/>
      <c r="W12" s="69"/>
      <c r="X12" s="68"/>
      <c r="Y12" s="69"/>
      <c r="Z12" s="69"/>
      <c r="AA12" s="69"/>
      <c r="AB12" s="69"/>
      <c r="AC12" s="69"/>
      <c r="AD12" s="68"/>
      <c r="AE12" s="69"/>
      <c r="AF12" s="69"/>
      <c r="AG12" s="69"/>
      <c r="AH12" s="69"/>
      <c r="AI12" s="69"/>
      <c r="AJ12" s="68"/>
      <c r="AK12" s="69"/>
      <c r="AL12" s="69"/>
      <c r="AM12" s="69"/>
      <c r="AN12" s="68"/>
      <c r="AO12" s="69"/>
      <c r="AP12" s="69"/>
      <c r="AQ12" s="69"/>
      <c r="AR12" s="68"/>
      <c r="AS12" s="69"/>
      <c r="AT12" s="69"/>
      <c r="AU12" s="68"/>
      <c r="AV12" s="69"/>
      <c r="AW12" s="68"/>
    </row>
    <row r="13" spans="1:49" ht="14.45" customHeight="1" x14ac:dyDescent="0.2">
      <c r="C13" s="66" t="s">
        <v>7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O13" s="66" t="s">
        <v>9</v>
      </c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67" t="s">
        <v>22</v>
      </c>
      <c r="H14" s="67"/>
      <c r="I14" s="67"/>
      <c r="J14" s="3"/>
      <c r="K14" s="67" t="s">
        <v>23</v>
      </c>
      <c r="L14" s="67"/>
      <c r="M14" s="67"/>
      <c r="O14" s="67" t="s">
        <v>27</v>
      </c>
      <c r="P14" s="67"/>
      <c r="Q14" s="67"/>
      <c r="R14" s="67"/>
      <c r="S14" s="67"/>
      <c r="T14" s="3"/>
      <c r="U14" s="67" t="s">
        <v>29</v>
      </c>
      <c r="V14" s="67"/>
      <c r="W14" s="67"/>
      <c r="X14" s="67"/>
      <c r="Y14" s="67"/>
      <c r="Z14" s="3"/>
      <c r="AA14" s="67" t="s">
        <v>22</v>
      </c>
      <c r="AB14" s="67"/>
      <c r="AC14" s="67"/>
      <c r="AD14" s="67"/>
      <c r="AE14" s="67"/>
      <c r="AF14" s="3"/>
      <c r="AG14" s="67" t="s">
        <v>23</v>
      </c>
      <c r="AH14" s="67"/>
      <c r="AI14" s="67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M24" sqref="M24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.140625" bestFit="1" customWidth="1"/>
    <col min="10" max="10" width="1.28515625" customWidth="1"/>
    <col min="11" max="11" width="9.7109375" bestFit="1" customWidth="1"/>
    <col min="12" max="12" width="1.28515625" customWidth="1"/>
    <col min="13" max="13" width="16" bestFit="1" customWidth="1"/>
    <col min="14" max="14" width="1.28515625" customWidth="1"/>
    <col min="15" max="15" width="10.5703125" bestFit="1" customWidth="1"/>
    <col min="16" max="16" width="1.28515625" customWidth="1"/>
    <col min="17" max="17" width="15.85546875" bestFit="1" customWidth="1"/>
    <col min="18" max="18" width="1.28515625" customWidth="1"/>
    <col min="19" max="19" width="10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7" ht="14.45" customHeight="1" x14ac:dyDescent="0.2"/>
    <row r="5" spans="1:27" ht="14.45" customHeight="1" x14ac:dyDescent="0.2">
      <c r="A5" s="1" t="s">
        <v>31</v>
      </c>
      <c r="B5" s="68" t="s">
        <v>32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ht="14.45" customHeight="1" x14ac:dyDescent="0.2">
      <c r="E6" s="66" t="s">
        <v>7</v>
      </c>
      <c r="F6" s="66"/>
      <c r="G6" s="66"/>
      <c r="H6" s="66"/>
      <c r="I6" s="66"/>
      <c r="K6" s="66" t="s">
        <v>8</v>
      </c>
      <c r="L6" s="66"/>
      <c r="M6" s="66"/>
      <c r="N6" s="66"/>
      <c r="O6" s="66"/>
      <c r="P6" s="66"/>
      <c r="Q6" s="66"/>
      <c r="S6" s="66" t="s">
        <v>9</v>
      </c>
      <c r="T6" s="66"/>
      <c r="U6" s="66"/>
      <c r="V6" s="66"/>
      <c r="W6" s="66"/>
      <c r="X6" s="66"/>
      <c r="Y6" s="66"/>
      <c r="Z6" s="66"/>
      <c r="AA6" s="66"/>
    </row>
    <row r="7" spans="1:27" ht="14.45" customHeight="1" x14ac:dyDescent="0.2">
      <c r="E7" s="3"/>
      <c r="F7" s="3"/>
      <c r="G7" s="3"/>
      <c r="H7" s="3"/>
      <c r="I7" s="3"/>
      <c r="K7" s="67" t="s">
        <v>33</v>
      </c>
      <c r="L7" s="67"/>
      <c r="M7" s="67"/>
      <c r="N7" s="3"/>
      <c r="O7" s="67" t="s">
        <v>34</v>
      </c>
      <c r="P7" s="67"/>
      <c r="Q7" s="6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6" t="s">
        <v>35</v>
      </c>
      <c r="B8" s="66"/>
      <c r="D8" s="66" t="s">
        <v>36</v>
      </c>
      <c r="E8" s="6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73" t="s">
        <v>38</v>
      </c>
      <c r="B9" s="73"/>
      <c r="D9" s="74">
        <v>16500000</v>
      </c>
      <c r="E9" s="74"/>
      <c r="G9" s="6">
        <v>385316688442</v>
      </c>
      <c r="I9" s="6">
        <v>435338912250</v>
      </c>
      <c r="K9" s="6">
        <v>0</v>
      </c>
      <c r="M9" s="6">
        <v>0</v>
      </c>
      <c r="O9" s="6">
        <v>0</v>
      </c>
      <c r="Q9" s="6">
        <v>0</v>
      </c>
      <c r="S9" s="6">
        <v>16500000</v>
      </c>
      <c r="U9" s="6">
        <v>25150</v>
      </c>
      <c r="W9" s="6">
        <v>385316688442</v>
      </c>
      <c r="Y9" s="6">
        <v>414020557500</v>
      </c>
      <c r="AA9" s="7">
        <v>0.19</v>
      </c>
    </row>
    <row r="10" spans="1:27" ht="21.75" customHeight="1" x14ac:dyDescent="0.2">
      <c r="A10" s="70" t="s">
        <v>39</v>
      </c>
      <c r="B10" s="70"/>
      <c r="D10" s="71">
        <v>0</v>
      </c>
      <c r="E10" s="71"/>
      <c r="G10" s="9">
        <v>0</v>
      </c>
      <c r="I10" s="9">
        <v>0</v>
      </c>
      <c r="K10" s="22">
        <v>2698035</v>
      </c>
      <c r="M10" s="9">
        <v>365333841957</v>
      </c>
      <c r="O10" s="22">
        <v>-2698035</v>
      </c>
      <c r="Q10" s="9">
        <v>410469137608</v>
      </c>
      <c r="S10" s="22">
        <v>0</v>
      </c>
      <c r="U10" s="22">
        <v>0</v>
      </c>
      <c r="W10" s="9">
        <v>0</v>
      </c>
      <c r="Y10" s="9">
        <v>0</v>
      </c>
      <c r="AA10" s="10">
        <v>0</v>
      </c>
    </row>
    <row r="11" spans="1:27" ht="21.75" customHeight="1" x14ac:dyDescent="0.2">
      <c r="A11" s="72" t="s">
        <v>40</v>
      </c>
      <c r="B11" s="72"/>
      <c r="D11" s="71"/>
      <c r="E11" s="71"/>
      <c r="G11" s="12">
        <v>385316688442</v>
      </c>
      <c r="I11" s="12">
        <v>435338912250</v>
      </c>
      <c r="K11" s="22"/>
      <c r="M11" s="12">
        <v>365333841957</v>
      </c>
      <c r="O11" s="22"/>
      <c r="Q11" s="12">
        <v>410469137608</v>
      </c>
      <c r="S11" s="22"/>
      <c r="T11" s="23"/>
      <c r="U11" s="22"/>
      <c r="W11" s="12">
        <v>385316688442</v>
      </c>
      <c r="Y11" s="12">
        <v>414020557500</v>
      </c>
      <c r="AA11" s="13">
        <v>0.19</v>
      </c>
    </row>
    <row r="12" spans="1:27" x14ac:dyDescent="0.2">
      <c r="W12" s="21"/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36"/>
  <sheetViews>
    <sheetView rightToLeft="1" topLeftCell="G14" workbookViewId="0">
      <selection activeCell="AH36" sqref="AH3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9" customWidth="1"/>
    <col min="5" max="5" width="1.28515625" customWidth="1"/>
    <col min="6" max="6" width="1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style="25" bestFit="1" customWidth="1"/>
    <col min="13" max="13" width="1.28515625" customWidth="1"/>
    <col min="14" max="14" width="12.140625" bestFit="1" customWidth="1"/>
    <col min="15" max="15" width="1.28515625" customWidth="1"/>
    <col min="16" max="16" width="20" bestFit="1" customWidth="1"/>
    <col min="17" max="17" width="1.28515625" customWidth="1"/>
    <col min="18" max="18" width="20" bestFit="1" customWidth="1"/>
    <col min="19" max="19" width="1.28515625" customWidth="1"/>
    <col min="20" max="20" width="9.5703125" bestFit="1" customWidth="1"/>
    <col min="21" max="21" width="1.28515625" customWidth="1"/>
    <col min="22" max="22" width="17.85546875" bestFit="1" customWidth="1"/>
    <col min="23" max="23" width="1.28515625" customWidth="1"/>
    <col min="24" max="24" width="11" bestFit="1" customWidth="1"/>
    <col min="25" max="25" width="1.28515625" customWidth="1"/>
    <col min="26" max="26" width="19" bestFit="1" customWidth="1"/>
    <col min="27" max="27" width="1.28515625" customWidth="1"/>
    <col min="28" max="28" width="11.85546875" bestFit="1" customWidth="1"/>
    <col min="29" max="29" width="1.28515625" customWidth="1"/>
    <col min="30" max="30" width="16.140625" bestFit="1" customWidth="1"/>
    <col min="31" max="31" width="1.28515625" customWidth="1"/>
    <col min="32" max="32" width="20" bestFit="1" customWidth="1"/>
    <col min="33" max="33" width="1.28515625" customWidth="1"/>
    <col min="34" max="34" width="20" bestFit="1" customWidth="1"/>
    <col min="35" max="35" width="1.28515625" customWidth="1"/>
    <col min="36" max="36" width="18.28515625" bestFit="1" customWidth="1"/>
    <col min="37" max="37" width="0.28515625" customWidth="1"/>
  </cols>
  <sheetData>
    <row r="1" spans="1:36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</row>
    <row r="2" spans="1:36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</row>
    <row r="3" spans="1:36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</row>
    <row r="4" spans="1:36" ht="14.45" customHeight="1" x14ac:dyDescent="0.2"/>
    <row r="5" spans="1:36" ht="14.45" customHeight="1" x14ac:dyDescent="0.2">
      <c r="A5" s="1" t="s">
        <v>41</v>
      </c>
      <c r="B5" s="68" t="s">
        <v>42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</row>
    <row r="6" spans="1:36" ht="14.45" customHeight="1" x14ac:dyDescent="0.2">
      <c r="A6" s="66" t="s">
        <v>43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 t="s">
        <v>7</v>
      </c>
      <c r="O6" s="66"/>
      <c r="P6" s="66"/>
      <c r="Q6" s="66"/>
      <c r="R6" s="66"/>
      <c r="T6" s="66" t="s">
        <v>8</v>
      </c>
      <c r="U6" s="66"/>
      <c r="V6" s="66"/>
      <c r="W6" s="66"/>
      <c r="X6" s="66"/>
      <c r="Y6" s="66"/>
      <c r="Z6" s="66"/>
      <c r="AB6" s="66" t="s">
        <v>9</v>
      </c>
      <c r="AC6" s="66"/>
      <c r="AD6" s="66"/>
      <c r="AE6" s="66"/>
      <c r="AF6" s="66"/>
      <c r="AG6" s="66"/>
      <c r="AH6" s="66"/>
      <c r="AI6" s="66"/>
      <c r="AJ6" s="66"/>
    </row>
    <row r="7" spans="1:36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26"/>
      <c r="M7" s="3"/>
      <c r="N7" s="3"/>
      <c r="O7" s="3"/>
      <c r="P7" s="3"/>
      <c r="Q7" s="3"/>
      <c r="R7" s="3"/>
      <c r="T7" s="67" t="s">
        <v>10</v>
      </c>
      <c r="U7" s="67"/>
      <c r="V7" s="67"/>
      <c r="W7" s="3"/>
      <c r="X7" s="67" t="s">
        <v>11</v>
      </c>
      <c r="Y7" s="67"/>
      <c r="Z7" s="67"/>
      <c r="AB7" s="3"/>
      <c r="AC7" s="3"/>
      <c r="AD7" s="3"/>
      <c r="AE7" s="3"/>
      <c r="AF7" s="3"/>
      <c r="AG7" s="3"/>
      <c r="AH7" s="3"/>
      <c r="AI7" s="3"/>
      <c r="AJ7" s="3"/>
    </row>
    <row r="8" spans="1:36" ht="49.5" customHeight="1" x14ac:dyDescent="0.2">
      <c r="A8" s="66" t="s">
        <v>44</v>
      </c>
      <c r="B8" s="66"/>
      <c r="D8" s="17" t="s">
        <v>45</v>
      </c>
      <c r="E8" s="24"/>
      <c r="F8" s="17" t="s">
        <v>46</v>
      </c>
      <c r="H8" s="2" t="s">
        <v>47</v>
      </c>
      <c r="J8" s="2" t="s">
        <v>48</v>
      </c>
      <c r="L8" s="2" t="s">
        <v>49</v>
      </c>
      <c r="N8" s="2" t="s">
        <v>13</v>
      </c>
      <c r="P8" s="2" t="s">
        <v>14</v>
      </c>
      <c r="R8" s="2" t="s">
        <v>15</v>
      </c>
      <c r="T8" s="4" t="s">
        <v>13</v>
      </c>
      <c r="U8" s="3"/>
      <c r="V8" s="4" t="s">
        <v>14</v>
      </c>
      <c r="X8" s="4" t="s">
        <v>13</v>
      </c>
      <c r="Y8" s="3"/>
      <c r="Z8" s="4" t="s">
        <v>16</v>
      </c>
      <c r="AB8" s="2" t="s">
        <v>13</v>
      </c>
      <c r="AD8" s="2" t="s">
        <v>17</v>
      </c>
      <c r="AF8" s="2" t="s">
        <v>14</v>
      </c>
      <c r="AH8" s="2" t="s">
        <v>15</v>
      </c>
      <c r="AJ8" s="2" t="s">
        <v>18</v>
      </c>
    </row>
    <row r="9" spans="1:36" ht="21.75" customHeight="1" x14ac:dyDescent="0.2">
      <c r="A9" s="73" t="s">
        <v>50</v>
      </c>
      <c r="B9" s="73"/>
      <c r="D9" s="5" t="s">
        <v>51</v>
      </c>
      <c r="F9" s="5" t="s">
        <v>51</v>
      </c>
      <c r="H9" s="5" t="s">
        <v>52</v>
      </c>
      <c r="J9" s="5" t="s">
        <v>53</v>
      </c>
      <c r="L9" s="27" t="s">
        <v>231</v>
      </c>
      <c r="N9" s="6">
        <v>945500</v>
      </c>
      <c r="P9" s="6">
        <v>3666807844000</v>
      </c>
      <c r="R9" s="6">
        <v>4760035037289</v>
      </c>
      <c r="T9" s="6">
        <v>0</v>
      </c>
      <c r="V9" s="6">
        <v>0</v>
      </c>
      <c r="X9" s="6">
        <v>0</v>
      </c>
      <c r="Z9" s="6">
        <v>0</v>
      </c>
      <c r="AB9" s="6">
        <v>945500</v>
      </c>
      <c r="AD9" s="6">
        <v>5128180</v>
      </c>
      <c r="AF9" s="6">
        <v>3666807844000</v>
      </c>
      <c r="AH9" s="6">
        <v>4845178886712</v>
      </c>
      <c r="AJ9" s="7">
        <v>2.2599999999999998</v>
      </c>
    </row>
    <row r="10" spans="1:36" ht="21.75" customHeight="1" x14ac:dyDescent="0.2">
      <c r="A10" s="75" t="s">
        <v>54</v>
      </c>
      <c r="B10" s="75"/>
      <c r="D10" s="14" t="s">
        <v>51</v>
      </c>
      <c r="F10" s="14" t="s">
        <v>51</v>
      </c>
      <c r="H10" s="14" t="s">
        <v>55</v>
      </c>
      <c r="J10" s="14" t="s">
        <v>56</v>
      </c>
      <c r="L10" s="28" t="s">
        <v>231</v>
      </c>
      <c r="N10" s="16">
        <v>4308000</v>
      </c>
      <c r="P10" s="16">
        <v>5999967000000</v>
      </c>
      <c r="R10" s="16">
        <v>8255733254822</v>
      </c>
      <c r="T10" s="16">
        <v>0</v>
      </c>
      <c r="V10" s="16">
        <v>0</v>
      </c>
      <c r="X10" s="16">
        <v>0</v>
      </c>
      <c r="Z10" s="16">
        <v>0</v>
      </c>
      <c r="AB10" s="16">
        <v>4308000</v>
      </c>
      <c r="AD10" s="16">
        <v>1949567</v>
      </c>
      <c r="AF10" s="16">
        <v>5999967000000</v>
      </c>
      <c r="AH10" s="16">
        <v>8392645553388</v>
      </c>
      <c r="AJ10" s="15">
        <v>3.92</v>
      </c>
    </row>
    <row r="11" spans="1:36" ht="21.75" customHeight="1" x14ac:dyDescent="0.2">
      <c r="A11" s="75" t="s">
        <v>57</v>
      </c>
      <c r="B11" s="75"/>
      <c r="D11" s="14" t="s">
        <v>51</v>
      </c>
      <c r="F11" s="14" t="s">
        <v>51</v>
      </c>
      <c r="H11" s="14" t="s">
        <v>58</v>
      </c>
      <c r="J11" s="14" t="s">
        <v>59</v>
      </c>
      <c r="L11" s="28" t="s">
        <v>231</v>
      </c>
      <c r="N11" s="16">
        <v>1004200</v>
      </c>
      <c r="P11" s="16">
        <v>3934943089133</v>
      </c>
      <c r="R11" s="16">
        <v>4670866929770</v>
      </c>
      <c r="T11" s="16">
        <v>0</v>
      </c>
      <c r="V11" s="16">
        <v>0</v>
      </c>
      <c r="X11" s="16">
        <v>0</v>
      </c>
      <c r="Z11" s="16">
        <v>0</v>
      </c>
      <c r="AB11" s="16">
        <v>1004200</v>
      </c>
      <c r="AD11" s="16">
        <v>4728759</v>
      </c>
      <c r="AF11" s="16">
        <v>3934943089133</v>
      </c>
      <c r="AH11" s="16">
        <v>4745177038453</v>
      </c>
      <c r="AJ11" s="15">
        <v>2.2200000000000002</v>
      </c>
    </row>
    <row r="12" spans="1:36" ht="21.75" customHeight="1" x14ac:dyDescent="0.2">
      <c r="A12" s="75" t="s">
        <v>60</v>
      </c>
      <c r="B12" s="75"/>
      <c r="D12" s="14" t="s">
        <v>51</v>
      </c>
      <c r="F12" s="14" t="s">
        <v>51</v>
      </c>
      <c r="H12" s="14" t="s">
        <v>61</v>
      </c>
      <c r="J12" s="14" t="s">
        <v>62</v>
      </c>
      <c r="L12" s="29">
        <v>23</v>
      </c>
      <c r="N12" s="16">
        <v>11200000</v>
      </c>
      <c r="P12" s="16">
        <v>11199627514843</v>
      </c>
      <c r="R12" s="16">
        <v>10481820609260</v>
      </c>
      <c r="T12" s="16">
        <v>0</v>
      </c>
      <c r="V12" s="16">
        <v>0</v>
      </c>
      <c r="X12" s="16">
        <v>0</v>
      </c>
      <c r="Z12" s="16">
        <v>0</v>
      </c>
      <c r="AB12" s="16">
        <v>11200000</v>
      </c>
      <c r="AD12" s="16">
        <v>832500</v>
      </c>
      <c r="AF12" s="16">
        <v>11199627514843</v>
      </c>
      <c r="AH12" s="16">
        <v>9318930075000</v>
      </c>
      <c r="AJ12" s="15">
        <v>4.3499999999999996</v>
      </c>
    </row>
    <row r="13" spans="1:36" ht="21.75" customHeight="1" x14ac:dyDescent="0.2">
      <c r="A13" s="75" t="s">
        <v>63</v>
      </c>
      <c r="B13" s="75"/>
      <c r="D13" s="14" t="s">
        <v>51</v>
      </c>
      <c r="F13" s="14" t="s">
        <v>51</v>
      </c>
      <c r="H13" s="14" t="s">
        <v>64</v>
      </c>
      <c r="J13" s="14" t="s">
        <v>65</v>
      </c>
      <c r="L13" s="29">
        <v>23</v>
      </c>
      <c r="N13" s="16">
        <v>2000000</v>
      </c>
      <c r="P13" s="16">
        <v>1999883067488</v>
      </c>
      <c r="R13" s="16">
        <v>1795011431525</v>
      </c>
      <c r="T13" s="16">
        <v>0</v>
      </c>
      <c r="V13" s="16">
        <v>0</v>
      </c>
      <c r="X13" s="16">
        <v>0</v>
      </c>
      <c r="Z13" s="16">
        <v>0</v>
      </c>
      <c r="AB13" s="16">
        <v>2000000</v>
      </c>
      <c r="AD13" s="16">
        <v>808195</v>
      </c>
      <c r="AF13" s="16">
        <v>1999883067488</v>
      </c>
      <c r="AH13" s="16">
        <v>1615511087937</v>
      </c>
      <c r="AJ13" s="15">
        <v>0.75</v>
      </c>
    </row>
    <row r="14" spans="1:36" ht="21.75" customHeight="1" x14ac:dyDescent="0.2">
      <c r="A14" s="75" t="s">
        <v>66</v>
      </c>
      <c r="B14" s="75"/>
      <c r="D14" s="14" t="s">
        <v>51</v>
      </c>
      <c r="F14" s="14" t="s">
        <v>51</v>
      </c>
      <c r="H14" s="14" t="s">
        <v>67</v>
      </c>
      <c r="J14" s="14" t="s">
        <v>68</v>
      </c>
      <c r="L14" s="29">
        <v>23</v>
      </c>
      <c r="N14" s="16">
        <v>7999600</v>
      </c>
      <c r="P14" s="16">
        <v>7999595017528</v>
      </c>
      <c r="R14" s="16">
        <v>7995250217500</v>
      </c>
      <c r="T14" s="16">
        <v>0</v>
      </c>
      <c r="V14" s="16">
        <v>0</v>
      </c>
      <c r="X14" s="16">
        <v>0</v>
      </c>
      <c r="Z14" s="16">
        <v>0</v>
      </c>
      <c r="AB14" s="16">
        <v>7999600</v>
      </c>
      <c r="AD14" s="16">
        <v>900000</v>
      </c>
      <c r="AF14" s="16">
        <v>7999595017528</v>
      </c>
      <c r="AH14" s="16">
        <v>7195725195750</v>
      </c>
      <c r="AJ14" s="15">
        <v>3.36</v>
      </c>
    </row>
    <row r="15" spans="1:36" ht="21.75" customHeight="1" x14ac:dyDescent="0.2">
      <c r="A15" s="75" t="s">
        <v>69</v>
      </c>
      <c r="B15" s="75"/>
      <c r="D15" s="14" t="s">
        <v>51</v>
      </c>
      <c r="F15" s="14" t="s">
        <v>51</v>
      </c>
      <c r="H15" s="14" t="s">
        <v>70</v>
      </c>
      <c r="J15" s="14" t="s">
        <v>71</v>
      </c>
      <c r="L15" s="29">
        <v>18</v>
      </c>
      <c r="N15" s="16">
        <v>832807</v>
      </c>
      <c r="P15" s="16">
        <v>832937946268</v>
      </c>
      <c r="R15" s="16">
        <v>832354161193</v>
      </c>
      <c r="T15" s="16">
        <v>0</v>
      </c>
      <c r="V15" s="16">
        <v>0</v>
      </c>
      <c r="X15" s="16">
        <v>832807</v>
      </c>
      <c r="Z15" s="16">
        <v>832807000000</v>
      </c>
      <c r="AB15" s="16">
        <v>0</v>
      </c>
      <c r="AD15" s="16">
        <v>0</v>
      </c>
      <c r="AF15" s="16">
        <v>0</v>
      </c>
      <c r="AH15" s="16">
        <v>0</v>
      </c>
      <c r="AJ15" s="15">
        <v>0</v>
      </c>
    </row>
    <row r="16" spans="1:36" ht="21.75" customHeight="1" x14ac:dyDescent="0.2">
      <c r="A16" s="75" t="s">
        <v>72</v>
      </c>
      <c r="B16" s="75"/>
      <c r="D16" s="14" t="s">
        <v>51</v>
      </c>
      <c r="F16" s="14" t="s">
        <v>51</v>
      </c>
      <c r="H16" s="14" t="s">
        <v>73</v>
      </c>
      <c r="J16" s="14" t="s">
        <v>74</v>
      </c>
      <c r="L16" s="29">
        <v>23</v>
      </c>
      <c r="N16" s="16">
        <v>1000000</v>
      </c>
      <c r="P16" s="16">
        <v>1000000000000</v>
      </c>
      <c r="R16" s="16">
        <v>999456250000</v>
      </c>
      <c r="T16" s="16">
        <v>0</v>
      </c>
      <c r="V16" s="16">
        <v>0</v>
      </c>
      <c r="X16" s="16">
        <v>0</v>
      </c>
      <c r="Z16" s="16">
        <v>0</v>
      </c>
      <c r="AB16" s="16">
        <v>1000000</v>
      </c>
      <c r="AD16" s="16">
        <v>1000000</v>
      </c>
      <c r="AF16" s="16">
        <v>1000000000000</v>
      </c>
      <c r="AH16" s="16">
        <v>999456250000</v>
      </c>
      <c r="AJ16" s="15">
        <v>0.47</v>
      </c>
    </row>
    <row r="17" spans="1:36" ht="21.75" customHeight="1" x14ac:dyDescent="0.2">
      <c r="A17" s="75" t="s">
        <v>75</v>
      </c>
      <c r="B17" s="75"/>
      <c r="D17" s="14" t="s">
        <v>51</v>
      </c>
      <c r="F17" s="14" t="s">
        <v>51</v>
      </c>
      <c r="H17" s="14" t="s">
        <v>76</v>
      </c>
      <c r="J17" s="14" t="s">
        <v>77</v>
      </c>
      <c r="L17" s="29">
        <v>18</v>
      </c>
      <c r="N17" s="16">
        <v>10000</v>
      </c>
      <c r="P17" s="16">
        <v>7633383300</v>
      </c>
      <c r="R17" s="16">
        <v>7627850100</v>
      </c>
      <c r="T17" s="16">
        <v>0</v>
      </c>
      <c r="V17" s="16">
        <v>0</v>
      </c>
      <c r="X17" s="16">
        <v>0</v>
      </c>
      <c r="Z17" s="16">
        <v>0</v>
      </c>
      <c r="AB17" s="16">
        <v>10000</v>
      </c>
      <c r="AD17" s="16">
        <v>763200</v>
      </c>
      <c r="AF17" s="16">
        <v>7633383300</v>
      </c>
      <c r="AH17" s="16">
        <v>7627850100</v>
      </c>
      <c r="AJ17" s="15">
        <v>0</v>
      </c>
    </row>
    <row r="18" spans="1:36" ht="21.75" customHeight="1" x14ac:dyDescent="0.2">
      <c r="A18" s="75" t="s">
        <v>78</v>
      </c>
      <c r="B18" s="75"/>
      <c r="D18" s="14" t="s">
        <v>51</v>
      </c>
      <c r="F18" s="14" t="s">
        <v>51</v>
      </c>
      <c r="H18" s="14" t="s">
        <v>79</v>
      </c>
      <c r="J18" s="14" t="s">
        <v>80</v>
      </c>
      <c r="L18" s="28">
        <v>20.5</v>
      </c>
      <c r="N18" s="16">
        <v>520854</v>
      </c>
      <c r="P18" s="16">
        <v>481915643638</v>
      </c>
      <c r="R18" s="16">
        <v>496921254845</v>
      </c>
      <c r="T18" s="16">
        <v>0</v>
      </c>
      <c r="V18" s="16">
        <v>0</v>
      </c>
      <c r="X18" s="16">
        <v>0</v>
      </c>
      <c r="Z18" s="16">
        <v>0</v>
      </c>
      <c r="AB18" s="16">
        <v>520854</v>
      </c>
      <c r="AD18" s="16">
        <v>944480</v>
      </c>
      <c r="AF18" s="16">
        <v>481915643638</v>
      </c>
      <c r="AH18" s="16">
        <v>491668695618</v>
      </c>
      <c r="AJ18" s="15">
        <v>0.23</v>
      </c>
    </row>
    <row r="19" spans="1:36" ht="21.75" customHeight="1" x14ac:dyDescent="0.2">
      <c r="A19" s="75" t="s">
        <v>81</v>
      </c>
      <c r="B19" s="75"/>
      <c r="D19" s="14" t="s">
        <v>51</v>
      </c>
      <c r="F19" s="14" t="s">
        <v>51</v>
      </c>
      <c r="H19" s="14" t="s">
        <v>82</v>
      </c>
      <c r="J19" s="14" t="s">
        <v>83</v>
      </c>
      <c r="L19" s="28">
        <v>20.5</v>
      </c>
      <c r="N19" s="16">
        <v>500000</v>
      </c>
      <c r="P19" s="16">
        <v>448116129620</v>
      </c>
      <c r="R19" s="16">
        <v>478739543750</v>
      </c>
      <c r="T19" s="16">
        <v>0</v>
      </c>
      <c r="V19" s="16">
        <v>0</v>
      </c>
      <c r="X19" s="16">
        <v>0</v>
      </c>
      <c r="Z19" s="16">
        <v>0</v>
      </c>
      <c r="AB19" s="16">
        <v>500000</v>
      </c>
      <c r="AD19" s="16">
        <v>971000</v>
      </c>
      <c r="AF19" s="16">
        <v>448116129620</v>
      </c>
      <c r="AH19" s="16">
        <v>485236009375</v>
      </c>
      <c r="AJ19" s="15">
        <v>0.23</v>
      </c>
    </row>
    <row r="20" spans="1:36" ht="21.75" customHeight="1" x14ac:dyDescent="0.2">
      <c r="A20" s="75" t="s">
        <v>84</v>
      </c>
      <c r="B20" s="75"/>
      <c r="D20" s="14" t="s">
        <v>51</v>
      </c>
      <c r="F20" s="14" t="s">
        <v>51</v>
      </c>
      <c r="H20" s="14" t="s">
        <v>85</v>
      </c>
      <c r="J20" s="14" t="s">
        <v>86</v>
      </c>
      <c r="L20" s="29">
        <v>23</v>
      </c>
      <c r="N20" s="16">
        <v>3499343</v>
      </c>
      <c r="P20" s="16">
        <v>3396147374930</v>
      </c>
      <c r="R20" s="16">
        <v>3357542622954</v>
      </c>
      <c r="T20" s="16">
        <v>0</v>
      </c>
      <c r="V20" s="16">
        <v>0</v>
      </c>
      <c r="X20" s="16">
        <v>3499343</v>
      </c>
      <c r="Z20" s="16">
        <v>3224488939641</v>
      </c>
      <c r="AB20" s="16">
        <v>0</v>
      </c>
      <c r="AD20" s="16">
        <v>0</v>
      </c>
      <c r="AF20" s="16">
        <v>0</v>
      </c>
      <c r="AH20" s="16">
        <v>0</v>
      </c>
      <c r="AJ20" s="15">
        <v>0</v>
      </c>
    </row>
    <row r="21" spans="1:36" ht="21.75" customHeight="1" x14ac:dyDescent="0.2">
      <c r="A21" s="75" t="s">
        <v>87</v>
      </c>
      <c r="B21" s="75"/>
      <c r="D21" s="14" t="s">
        <v>51</v>
      </c>
      <c r="F21" s="14" t="s">
        <v>51</v>
      </c>
      <c r="H21" s="14" t="s">
        <v>88</v>
      </c>
      <c r="J21" s="14" t="s">
        <v>89</v>
      </c>
      <c r="L21" s="29">
        <v>23</v>
      </c>
      <c r="N21" s="16">
        <v>1165670</v>
      </c>
      <c r="P21" s="16">
        <v>936933139922</v>
      </c>
      <c r="R21" s="16">
        <v>1023647377717</v>
      </c>
      <c r="T21" s="16">
        <v>0</v>
      </c>
      <c r="V21" s="16">
        <v>0</v>
      </c>
      <c r="X21" s="16">
        <v>0</v>
      </c>
      <c r="Z21" s="16">
        <v>0</v>
      </c>
      <c r="AB21" s="16">
        <v>1165670</v>
      </c>
      <c r="AD21" s="16">
        <v>878640</v>
      </c>
      <c r="AF21" s="16">
        <v>936933139922</v>
      </c>
      <c r="AH21" s="16">
        <v>1023647377717</v>
      </c>
      <c r="AJ21" s="15">
        <v>0.48</v>
      </c>
    </row>
    <row r="22" spans="1:36" ht="21.75" customHeight="1" x14ac:dyDescent="0.2">
      <c r="A22" s="75" t="s">
        <v>90</v>
      </c>
      <c r="B22" s="75"/>
      <c r="D22" s="14" t="s">
        <v>51</v>
      </c>
      <c r="F22" s="14" t="s">
        <v>51</v>
      </c>
      <c r="H22" s="14" t="s">
        <v>91</v>
      </c>
      <c r="J22" s="14" t="s">
        <v>92</v>
      </c>
      <c r="L22" s="29">
        <v>23</v>
      </c>
      <c r="N22" s="16">
        <v>5500772</v>
      </c>
      <c r="P22" s="16">
        <v>5078532741280</v>
      </c>
      <c r="R22" s="16">
        <v>4505761359664</v>
      </c>
      <c r="T22" s="16">
        <v>0</v>
      </c>
      <c r="V22" s="16">
        <v>0</v>
      </c>
      <c r="X22" s="16">
        <v>3353000</v>
      </c>
      <c r="Z22" s="16">
        <v>2729438129471</v>
      </c>
      <c r="AB22" s="16">
        <v>2147772</v>
      </c>
      <c r="AD22" s="16">
        <v>838520</v>
      </c>
      <c r="AF22" s="16">
        <v>1982909021280</v>
      </c>
      <c r="AH22" s="16">
        <v>1799970510998</v>
      </c>
      <c r="AJ22" s="15">
        <v>0.84</v>
      </c>
    </row>
    <row r="23" spans="1:36" ht="21.75" customHeight="1" x14ac:dyDescent="0.2">
      <c r="A23" s="75" t="s">
        <v>93</v>
      </c>
      <c r="B23" s="75"/>
      <c r="D23" s="14" t="s">
        <v>51</v>
      </c>
      <c r="F23" s="14" t="s">
        <v>51</v>
      </c>
      <c r="H23" s="14" t="s">
        <v>94</v>
      </c>
      <c r="J23" s="14" t="s">
        <v>95</v>
      </c>
      <c r="L23" s="29">
        <v>23</v>
      </c>
      <c r="N23" s="16">
        <v>12925178</v>
      </c>
      <c r="P23" s="16">
        <v>11820812088727</v>
      </c>
      <c r="R23" s="16">
        <v>11069562678840</v>
      </c>
      <c r="T23" s="16">
        <v>0</v>
      </c>
      <c r="V23" s="16">
        <v>0</v>
      </c>
      <c r="X23" s="16">
        <v>0</v>
      </c>
      <c r="Z23" s="16">
        <v>0</v>
      </c>
      <c r="AB23" s="16">
        <v>12925178</v>
      </c>
      <c r="AD23" s="16">
        <v>856900</v>
      </c>
      <c r="AF23" s="16">
        <v>11820812088727</v>
      </c>
      <c r="AH23" s="16">
        <v>11069562678840</v>
      </c>
      <c r="AJ23" s="15">
        <v>5.17</v>
      </c>
    </row>
    <row r="24" spans="1:36" ht="21.75" customHeight="1" x14ac:dyDescent="0.2">
      <c r="A24" s="75" t="s">
        <v>96</v>
      </c>
      <c r="B24" s="75"/>
      <c r="D24" s="14" t="s">
        <v>51</v>
      </c>
      <c r="F24" s="14" t="s">
        <v>51</v>
      </c>
      <c r="H24" s="14" t="s">
        <v>97</v>
      </c>
      <c r="J24" s="14" t="s">
        <v>98</v>
      </c>
      <c r="L24" s="29">
        <v>23</v>
      </c>
      <c r="N24" s="16">
        <v>5000</v>
      </c>
      <c r="P24" s="16">
        <v>4158760095</v>
      </c>
      <c r="R24" s="16">
        <v>4082778781</v>
      </c>
      <c r="T24" s="16">
        <v>0</v>
      </c>
      <c r="V24" s="16">
        <v>0</v>
      </c>
      <c r="X24" s="16">
        <v>0</v>
      </c>
      <c r="Z24" s="16">
        <v>0</v>
      </c>
      <c r="AB24" s="16">
        <v>5000</v>
      </c>
      <c r="AD24" s="16">
        <v>802600</v>
      </c>
      <c r="AF24" s="16">
        <v>4158760095</v>
      </c>
      <c r="AH24" s="16">
        <v>4010817931</v>
      </c>
      <c r="AJ24" s="15">
        <v>0</v>
      </c>
    </row>
    <row r="25" spans="1:36" ht="21.75" customHeight="1" x14ac:dyDescent="0.2">
      <c r="A25" s="75" t="s">
        <v>99</v>
      </c>
      <c r="B25" s="75"/>
      <c r="D25" s="14" t="s">
        <v>51</v>
      </c>
      <c r="F25" s="14" t="s">
        <v>51</v>
      </c>
      <c r="H25" s="14" t="s">
        <v>100</v>
      </c>
      <c r="J25" s="14" t="s">
        <v>101</v>
      </c>
      <c r="L25" s="29">
        <v>23</v>
      </c>
      <c r="N25" s="16">
        <v>27894178</v>
      </c>
      <c r="P25" s="16">
        <v>23959464777821</v>
      </c>
      <c r="R25" s="16">
        <v>22958365180276</v>
      </c>
      <c r="T25" s="16">
        <v>0</v>
      </c>
      <c r="V25" s="16">
        <v>0</v>
      </c>
      <c r="X25" s="16">
        <v>0</v>
      </c>
      <c r="Z25" s="16">
        <v>0</v>
      </c>
      <c r="AB25" s="16">
        <v>27894178</v>
      </c>
      <c r="AD25" s="16">
        <v>825500</v>
      </c>
      <c r="AF25" s="16">
        <v>23959464777821</v>
      </c>
      <c r="AH25" s="16">
        <v>23014123201358</v>
      </c>
      <c r="AJ25" s="15">
        <v>10.75</v>
      </c>
    </row>
    <row r="26" spans="1:36" ht="21.75" customHeight="1" x14ac:dyDescent="0.2">
      <c r="A26" s="75" t="s">
        <v>102</v>
      </c>
      <c r="B26" s="75"/>
      <c r="D26" s="14" t="s">
        <v>51</v>
      </c>
      <c r="F26" s="14" t="s">
        <v>51</v>
      </c>
      <c r="H26" s="14" t="s">
        <v>103</v>
      </c>
      <c r="J26" s="14" t="s">
        <v>104</v>
      </c>
      <c r="L26" s="29">
        <v>23</v>
      </c>
      <c r="N26" s="16">
        <v>6773103</v>
      </c>
      <c r="P26" s="16">
        <v>6068700288000</v>
      </c>
      <c r="R26" s="16">
        <v>5512135725382</v>
      </c>
      <c r="T26" s="16">
        <v>0</v>
      </c>
      <c r="V26" s="16">
        <v>0</v>
      </c>
      <c r="X26" s="16">
        <v>0</v>
      </c>
      <c r="Z26" s="16">
        <v>0</v>
      </c>
      <c r="AB26" s="16">
        <v>6773103</v>
      </c>
      <c r="AD26" s="16">
        <v>769800</v>
      </c>
      <c r="AF26" s="16">
        <v>6068700288000</v>
      </c>
      <c r="AH26" s="16">
        <v>5211099612412</v>
      </c>
      <c r="AJ26" s="15">
        <v>2.4300000000000002</v>
      </c>
    </row>
    <row r="27" spans="1:36" ht="21.75" customHeight="1" x14ac:dyDescent="0.2">
      <c r="A27" s="75" t="s">
        <v>105</v>
      </c>
      <c r="B27" s="75"/>
      <c r="D27" s="14" t="s">
        <v>51</v>
      </c>
      <c r="F27" s="14" t="s">
        <v>51</v>
      </c>
      <c r="H27" s="14" t="s">
        <v>103</v>
      </c>
      <c r="J27" s="14" t="s">
        <v>106</v>
      </c>
      <c r="L27" s="29">
        <v>23</v>
      </c>
      <c r="N27" s="16">
        <v>11276948</v>
      </c>
      <c r="P27" s="16">
        <v>10048550054360</v>
      </c>
      <c r="R27" s="16">
        <v>9086419279647</v>
      </c>
      <c r="T27" s="16">
        <v>0</v>
      </c>
      <c r="V27" s="16">
        <v>0</v>
      </c>
      <c r="X27" s="16">
        <v>4240000</v>
      </c>
      <c r="Z27" s="16">
        <v>3415448374000</v>
      </c>
      <c r="AB27" s="16">
        <v>7036948</v>
      </c>
      <c r="AD27" s="16">
        <v>829760</v>
      </c>
      <c r="AF27" s="16">
        <v>6270413254360</v>
      </c>
      <c r="AH27" s="16">
        <v>5835803028207</v>
      </c>
      <c r="AJ27" s="15">
        <v>2.73</v>
      </c>
    </row>
    <row r="28" spans="1:36" ht="21.75" customHeight="1" x14ac:dyDescent="0.2">
      <c r="A28" s="75" t="s">
        <v>107</v>
      </c>
      <c r="B28" s="75"/>
      <c r="D28" s="14" t="s">
        <v>51</v>
      </c>
      <c r="F28" s="14" t="s">
        <v>51</v>
      </c>
      <c r="H28" s="14" t="s">
        <v>108</v>
      </c>
      <c r="J28" s="14" t="s">
        <v>109</v>
      </c>
      <c r="L28" s="29">
        <v>23</v>
      </c>
      <c r="N28" s="16">
        <v>1000000</v>
      </c>
      <c r="P28" s="16">
        <v>1000000000000</v>
      </c>
      <c r="R28" s="16">
        <v>999456250000</v>
      </c>
      <c r="T28" s="16">
        <v>0</v>
      </c>
      <c r="V28" s="16">
        <v>0</v>
      </c>
      <c r="X28" s="16">
        <v>0</v>
      </c>
      <c r="Z28" s="16">
        <v>0</v>
      </c>
      <c r="AB28" s="16">
        <v>1000000</v>
      </c>
      <c r="AD28" s="16">
        <v>1000000</v>
      </c>
      <c r="AF28" s="16">
        <v>1000000000000</v>
      </c>
      <c r="AH28" s="16">
        <v>999456250000</v>
      </c>
      <c r="AJ28" s="15">
        <v>0.47</v>
      </c>
    </row>
    <row r="29" spans="1:36" ht="21.75" customHeight="1" x14ac:dyDescent="0.2">
      <c r="A29" s="75" t="s">
        <v>110</v>
      </c>
      <c r="B29" s="75"/>
      <c r="D29" s="14" t="s">
        <v>51</v>
      </c>
      <c r="F29" s="14" t="s">
        <v>51</v>
      </c>
      <c r="H29" s="14" t="s">
        <v>111</v>
      </c>
      <c r="J29" s="14" t="s">
        <v>112</v>
      </c>
      <c r="L29" s="29">
        <v>23</v>
      </c>
      <c r="N29" s="16">
        <v>1000000</v>
      </c>
      <c r="P29" s="16">
        <v>1000000000000</v>
      </c>
      <c r="R29" s="16">
        <v>999456250000</v>
      </c>
      <c r="T29" s="16">
        <v>0</v>
      </c>
      <c r="V29" s="16">
        <v>0</v>
      </c>
      <c r="X29" s="16">
        <v>0</v>
      </c>
      <c r="Z29" s="16">
        <v>0</v>
      </c>
      <c r="AB29" s="16">
        <v>1000000</v>
      </c>
      <c r="AD29" s="16">
        <v>1000000</v>
      </c>
      <c r="AF29" s="16">
        <v>1000000000000</v>
      </c>
      <c r="AH29" s="16">
        <v>999456250000</v>
      </c>
      <c r="AJ29" s="15">
        <v>0.47</v>
      </c>
    </row>
    <row r="30" spans="1:36" ht="21.75" customHeight="1" x14ac:dyDescent="0.2">
      <c r="A30" s="75" t="s">
        <v>113</v>
      </c>
      <c r="B30" s="75"/>
      <c r="D30" s="14" t="s">
        <v>51</v>
      </c>
      <c r="F30" s="14" t="s">
        <v>51</v>
      </c>
      <c r="H30" s="14" t="s">
        <v>114</v>
      </c>
      <c r="J30" s="14" t="s">
        <v>115</v>
      </c>
      <c r="L30" s="29">
        <v>23</v>
      </c>
      <c r="N30" s="16">
        <v>37985000</v>
      </c>
      <c r="P30" s="16">
        <v>37985000000000</v>
      </c>
      <c r="R30" s="16">
        <v>37964345656250</v>
      </c>
      <c r="T30" s="16">
        <v>0</v>
      </c>
      <c r="V30" s="16">
        <v>0</v>
      </c>
      <c r="X30" s="16">
        <v>0</v>
      </c>
      <c r="Z30" s="16">
        <v>0</v>
      </c>
      <c r="AB30" s="16">
        <v>37985000</v>
      </c>
      <c r="AD30" s="16">
        <v>1000000</v>
      </c>
      <c r="AF30" s="16">
        <v>37985000000000</v>
      </c>
      <c r="AH30" s="16">
        <v>37964345656250</v>
      </c>
      <c r="AJ30" s="15">
        <v>17.73</v>
      </c>
    </row>
    <row r="31" spans="1:36" ht="21.75" customHeight="1" x14ac:dyDescent="0.2">
      <c r="A31" s="75" t="s">
        <v>116</v>
      </c>
      <c r="B31" s="75"/>
      <c r="D31" s="14" t="s">
        <v>51</v>
      </c>
      <c r="F31" s="14" t="s">
        <v>51</v>
      </c>
      <c r="H31" s="14" t="s">
        <v>117</v>
      </c>
      <c r="J31" s="14" t="s">
        <v>118</v>
      </c>
      <c r="L31" s="29">
        <v>23</v>
      </c>
      <c r="N31" s="16">
        <v>1500000</v>
      </c>
      <c r="P31" s="16">
        <v>1500000000000</v>
      </c>
      <c r="R31" s="16">
        <v>1499184375000</v>
      </c>
      <c r="T31" s="16">
        <v>0</v>
      </c>
      <c r="V31" s="16">
        <v>0</v>
      </c>
      <c r="X31" s="16">
        <v>0</v>
      </c>
      <c r="Z31" s="16">
        <v>0</v>
      </c>
      <c r="AB31" s="16">
        <v>1500000</v>
      </c>
      <c r="AD31" s="16">
        <v>1000000</v>
      </c>
      <c r="AF31" s="16">
        <v>1500000000000</v>
      </c>
      <c r="AH31" s="16">
        <v>1499184375000</v>
      </c>
      <c r="AJ31" s="15">
        <v>0.7</v>
      </c>
    </row>
    <row r="32" spans="1:36" ht="21.75" customHeight="1" x14ac:dyDescent="0.2">
      <c r="A32" s="75" t="s">
        <v>119</v>
      </c>
      <c r="B32" s="75"/>
      <c r="D32" s="14" t="s">
        <v>51</v>
      </c>
      <c r="F32" s="14" t="s">
        <v>51</v>
      </c>
      <c r="H32" s="14" t="s">
        <v>120</v>
      </c>
      <c r="J32" s="14" t="s">
        <v>121</v>
      </c>
      <c r="L32" s="28">
        <v>20.5</v>
      </c>
      <c r="N32" s="16">
        <v>7999800</v>
      </c>
      <c r="P32" s="16">
        <v>8001681750000</v>
      </c>
      <c r="R32" s="16">
        <v>7995450108750</v>
      </c>
      <c r="T32" s="16">
        <v>0</v>
      </c>
      <c r="V32" s="16">
        <v>0</v>
      </c>
      <c r="X32" s="16">
        <v>0</v>
      </c>
      <c r="Z32" s="16">
        <v>0</v>
      </c>
      <c r="AB32" s="16">
        <v>7999800</v>
      </c>
      <c r="AD32" s="16">
        <v>959389</v>
      </c>
      <c r="AF32" s="16">
        <v>8001681750000</v>
      </c>
      <c r="AH32" s="16">
        <v>7670746884383</v>
      </c>
      <c r="AJ32" s="15">
        <v>3.58</v>
      </c>
    </row>
    <row r="33" spans="1:36" ht="21.75" customHeight="1" x14ac:dyDescent="0.2">
      <c r="A33" s="75" t="s">
        <v>122</v>
      </c>
      <c r="B33" s="75"/>
      <c r="D33" s="14" t="s">
        <v>51</v>
      </c>
      <c r="F33" s="14" t="s">
        <v>51</v>
      </c>
      <c r="H33" s="14" t="s">
        <v>123</v>
      </c>
      <c r="J33" s="14" t="s">
        <v>124</v>
      </c>
      <c r="L33" s="29">
        <v>0</v>
      </c>
      <c r="N33" s="16">
        <v>0</v>
      </c>
      <c r="P33" s="16">
        <v>0</v>
      </c>
      <c r="R33" s="16">
        <v>0</v>
      </c>
      <c r="T33" s="16">
        <v>1226160</v>
      </c>
      <c r="V33" s="16">
        <v>5999993251200</v>
      </c>
      <c r="X33" s="16">
        <v>0</v>
      </c>
      <c r="Z33" s="16">
        <v>0</v>
      </c>
      <c r="AB33" s="16">
        <v>1226160</v>
      </c>
      <c r="AD33" s="16">
        <v>4910748</v>
      </c>
      <c r="AF33" s="16">
        <v>5999993251200</v>
      </c>
      <c r="AH33" s="16">
        <v>6016997601919</v>
      </c>
      <c r="AJ33" s="15">
        <v>2.81</v>
      </c>
    </row>
    <row r="34" spans="1:36" ht="21.75" customHeight="1" x14ac:dyDescent="0.2">
      <c r="A34" s="70" t="s">
        <v>125</v>
      </c>
      <c r="B34" s="70"/>
      <c r="D34" s="8" t="s">
        <v>126</v>
      </c>
      <c r="F34" s="8" t="s">
        <v>126</v>
      </c>
      <c r="H34" s="8" t="s">
        <v>127</v>
      </c>
      <c r="J34" s="8" t="s">
        <v>128</v>
      </c>
      <c r="L34" s="31">
        <v>23</v>
      </c>
      <c r="N34" s="22">
        <v>6000000</v>
      </c>
      <c r="P34" s="9">
        <v>6000000000000</v>
      </c>
      <c r="R34" s="9">
        <v>6000000000000</v>
      </c>
      <c r="T34" s="9">
        <v>0</v>
      </c>
      <c r="V34" s="9">
        <v>0</v>
      </c>
      <c r="X34" s="9">
        <v>0</v>
      </c>
      <c r="Z34" s="9">
        <v>0</v>
      </c>
      <c r="AB34" s="9">
        <v>6000000</v>
      </c>
      <c r="AD34" s="9">
        <v>1000000</v>
      </c>
      <c r="AF34" s="9">
        <v>6000000000000</v>
      </c>
      <c r="AH34" s="9">
        <v>6000000000000</v>
      </c>
      <c r="AJ34" s="10">
        <v>2.8</v>
      </c>
    </row>
    <row r="35" spans="1:36" ht="21.75" customHeight="1" x14ac:dyDescent="0.2">
      <c r="A35" s="72" t="s">
        <v>40</v>
      </c>
      <c r="B35" s="72"/>
      <c r="D35" s="12"/>
      <c r="F35" s="12"/>
      <c r="H35" s="12"/>
      <c r="J35" s="12"/>
      <c r="L35" s="30"/>
      <c r="N35" s="22"/>
      <c r="P35" s="12">
        <v>154371407610953</v>
      </c>
      <c r="R35" s="12">
        <v>153749226183315</v>
      </c>
      <c r="T35" s="12">
        <v>1226160</v>
      </c>
      <c r="V35" s="12">
        <v>5999993251200</v>
      </c>
      <c r="X35" s="12">
        <v>11925150</v>
      </c>
      <c r="Z35" s="12">
        <v>10202182443112</v>
      </c>
      <c r="AB35" s="12">
        <v>144146963</v>
      </c>
      <c r="AD35" s="12"/>
      <c r="AF35" s="12">
        <v>149268555020955</v>
      </c>
      <c r="AH35" s="12">
        <v>147205560887348</v>
      </c>
      <c r="AJ35" s="13">
        <v>68.75</v>
      </c>
    </row>
    <row r="36" spans="1:36" x14ac:dyDescent="0.2">
      <c r="AH36" s="21"/>
    </row>
  </sheetData>
  <mergeCells count="38">
    <mergeCell ref="A1:AJ1"/>
    <mergeCell ref="A2:AJ2"/>
    <mergeCell ref="A3:AJ3"/>
    <mergeCell ref="B5:AJ5"/>
    <mergeCell ref="A6:M6"/>
    <mergeCell ref="N6:R6"/>
    <mergeCell ref="T6:Z6"/>
    <mergeCell ref="AB6:AJ6"/>
    <mergeCell ref="T7:V7"/>
    <mergeCell ref="X7:Z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6"/>
  <sheetViews>
    <sheetView rightToLeft="1" workbookViewId="0">
      <selection activeCell="L24" sqref="L2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5" customHeight="1" x14ac:dyDescent="0.2">
      <c r="A4" s="68" t="s">
        <v>129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14.45" customHeight="1" x14ac:dyDescent="0.2">
      <c r="A5" s="68" t="s">
        <v>130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5" customHeight="1" x14ac:dyDescent="0.2"/>
    <row r="7" spans="1:13" ht="14.45" customHeight="1" x14ac:dyDescent="0.2">
      <c r="C7" s="66" t="s">
        <v>9</v>
      </c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4.45" customHeight="1" x14ac:dyDescent="0.2">
      <c r="A8" s="2" t="s">
        <v>131</v>
      </c>
      <c r="C8" s="4" t="s">
        <v>13</v>
      </c>
      <c r="D8" s="3"/>
      <c r="E8" s="4" t="s">
        <v>132</v>
      </c>
      <c r="F8" s="3"/>
      <c r="G8" s="4" t="s">
        <v>133</v>
      </c>
      <c r="H8" s="3"/>
      <c r="I8" s="4" t="s">
        <v>134</v>
      </c>
      <c r="J8" s="3"/>
      <c r="K8" s="4" t="s">
        <v>135</v>
      </c>
      <c r="L8" s="3"/>
      <c r="M8" s="4" t="s">
        <v>136</v>
      </c>
    </row>
    <row r="9" spans="1:13" ht="21.75" customHeight="1" x14ac:dyDescent="0.2">
      <c r="A9" s="5" t="s">
        <v>63</v>
      </c>
      <c r="C9" s="6">
        <v>2000000</v>
      </c>
      <c r="E9" s="6">
        <v>897994</v>
      </c>
      <c r="G9" s="6">
        <v>808195</v>
      </c>
      <c r="I9" s="44">
        <v>-0.1</v>
      </c>
      <c r="K9" s="6">
        <v>1615511087937</v>
      </c>
      <c r="M9" s="5" t="s">
        <v>137</v>
      </c>
    </row>
    <row r="10" spans="1:13" ht="21.75" customHeight="1" x14ac:dyDescent="0.2">
      <c r="A10" s="14" t="s">
        <v>54</v>
      </c>
      <c r="C10" s="16">
        <v>4308000</v>
      </c>
      <c r="E10" s="16">
        <v>1912305.3842</v>
      </c>
      <c r="G10" s="16">
        <v>1949567</v>
      </c>
      <c r="I10" s="43">
        <v>1.95E-2</v>
      </c>
      <c r="K10" s="16">
        <v>8392645553388</v>
      </c>
      <c r="M10" s="14" t="s">
        <v>137</v>
      </c>
    </row>
    <row r="11" spans="1:13" ht="21.75" customHeight="1" x14ac:dyDescent="0.2">
      <c r="A11" s="14" t="s">
        <v>119</v>
      </c>
      <c r="C11" s="16">
        <v>7999800</v>
      </c>
      <c r="E11" s="16">
        <v>1000000</v>
      </c>
      <c r="G11" s="16">
        <v>959389</v>
      </c>
      <c r="I11" s="43">
        <v>-4.0599999999999997E-2</v>
      </c>
      <c r="K11" s="16">
        <v>7670746884383</v>
      </c>
      <c r="M11" s="14" t="s">
        <v>137</v>
      </c>
    </row>
    <row r="12" spans="1:13" ht="21.75" customHeight="1" x14ac:dyDescent="0.2">
      <c r="A12" s="14" t="s">
        <v>50</v>
      </c>
      <c r="C12" s="16">
        <v>945500</v>
      </c>
      <c r="E12" s="16">
        <v>5089438.79</v>
      </c>
      <c r="G12" s="16">
        <v>5128180</v>
      </c>
      <c r="I12" s="43">
        <v>7.6E-3</v>
      </c>
      <c r="K12" s="16">
        <v>4845178886712</v>
      </c>
      <c r="M12" s="14" t="s">
        <v>137</v>
      </c>
    </row>
    <row r="13" spans="1:13" ht="21.75" customHeight="1" x14ac:dyDescent="0.2">
      <c r="A13" s="14" t="s">
        <v>57</v>
      </c>
      <c r="C13" s="16">
        <v>1004200</v>
      </c>
      <c r="E13" s="16">
        <v>4728758.807</v>
      </c>
      <c r="G13" s="16">
        <v>4728759</v>
      </c>
      <c r="I13" s="45">
        <v>0</v>
      </c>
      <c r="K13" s="16">
        <v>4745177038453</v>
      </c>
      <c r="M13" s="14" t="s">
        <v>137</v>
      </c>
    </row>
    <row r="14" spans="1:13" ht="21.75" customHeight="1" x14ac:dyDescent="0.2">
      <c r="A14" s="14" t="s">
        <v>66</v>
      </c>
      <c r="C14" s="16">
        <v>7999600</v>
      </c>
      <c r="E14" s="16">
        <v>1000000</v>
      </c>
      <c r="G14" s="16">
        <v>900000</v>
      </c>
      <c r="I14" s="45">
        <v>-0.1</v>
      </c>
      <c r="K14" s="16">
        <v>7195725195750</v>
      </c>
      <c r="M14" s="14" t="s">
        <v>137</v>
      </c>
    </row>
    <row r="15" spans="1:13" ht="21.75" customHeight="1" x14ac:dyDescent="0.2">
      <c r="A15" s="8" t="s">
        <v>60</v>
      </c>
      <c r="C15" s="9">
        <v>11200000</v>
      </c>
      <c r="E15" s="9">
        <v>925000</v>
      </c>
      <c r="G15" s="9">
        <v>832500</v>
      </c>
      <c r="I15" s="46">
        <v>-0.1</v>
      </c>
      <c r="K15" s="9">
        <v>9318930075000</v>
      </c>
      <c r="M15" s="8" t="s">
        <v>137</v>
      </c>
    </row>
    <row r="16" spans="1:13" ht="21.75" customHeight="1" x14ac:dyDescent="0.2">
      <c r="A16" s="11" t="s">
        <v>40</v>
      </c>
      <c r="C16" s="12">
        <v>35457100</v>
      </c>
      <c r="E16" s="12"/>
      <c r="G16" s="12"/>
      <c r="I16" s="12"/>
      <c r="K16" s="12">
        <v>43783914721623</v>
      </c>
      <c r="M16" s="12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4"/>
  <sheetViews>
    <sheetView rightToLeft="1" workbookViewId="0">
      <selection activeCell="K24" sqref="K24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9" bestFit="1" customWidth="1"/>
    <col min="4" max="4" width="1.28515625" customWidth="1"/>
    <col min="5" max="5" width="18.710937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8.28515625" bestFit="1" customWidth="1"/>
    <col min="12" max="12" width="0.28515625" customWidth="1"/>
    <col min="13" max="13" width="16.42578125" bestFit="1" customWidth="1"/>
    <col min="14" max="14" width="9.140625" bestFit="1" customWidth="1"/>
    <col min="15" max="15" width="4" bestFit="1" customWidth="1"/>
    <col min="16" max="16" width="5" bestFit="1" customWidth="1"/>
    <col min="17" max="18" width="10" bestFit="1" customWidth="1"/>
    <col min="19" max="19" width="12.85546875" bestFit="1" customWidth="1"/>
    <col min="20" max="20" width="5.5703125" bestFit="1" customWidth="1"/>
    <col min="21" max="21" width="4.7109375" bestFit="1" customWidth="1"/>
  </cols>
  <sheetData>
    <row r="1" spans="1:11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4.45" customHeight="1" x14ac:dyDescent="0.2"/>
    <row r="5" spans="1:11" ht="14.45" customHeight="1" x14ac:dyDescent="0.2">
      <c r="A5" s="1" t="s">
        <v>138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ht="14.45" customHeight="1" x14ac:dyDescent="0.2">
      <c r="C6" s="2" t="s">
        <v>7</v>
      </c>
      <c r="E6" s="66" t="s">
        <v>8</v>
      </c>
      <c r="F6" s="66"/>
      <c r="G6" s="66"/>
      <c r="I6" s="2" t="s">
        <v>9</v>
      </c>
    </row>
    <row r="7" spans="1:11" ht="14.45" customHeight="1" x14ac:dyDescent="0.2">
      <c r="C7" s="3"/>
      <c r="E7" s="3"/>
      <c r="F7" s="3"/>
      <c r="G7" s="3"/>
      <c r="I7" s="3"/>
    </row>
    <row r="8" spans="1:11" ht="14.45" customHeight="1" x14ac:dyDescent="0.2">
      <c r="A8" s="32" t="s">
        <v>139</v>
      </c>
      <c r="C8" s="2" t="s">
        <v>140</v>
      </c>
      <c r="E8" s="2" t="s">
        <v>141</v>
      </c>
      <c r="G8" s="2" t="s">
        <v>142</v>
      </c>
      <c r="I8" s="2" t="s">
        <v>140</v>
      </c>
      <c r="K8" s="2" t="s">
        <v>18</v>
      </c>
    </row>
    <row r="9" spans="1:11" ht="21.75" customHeight="1" x14ac:dyDescent="0.2">
      <c r="A9" s="36" t="s">
        <v>232</v>
      </c>
      <c r="C9" s="6">
        <v>115493897060</v>
      </c>
      <c r="E9" s="6">
        <v>4476500444006</v>
      </c>
      <c r="G9" s="6">
        <v>4050570002700</v>
      </c>
      <c r="I9" s="6">
        <v>541424338366</v>
      </c>
      <c r="K9" s="58">
        <v>2.5000000000000001E-3</v>
      </c>
    </row>
    <row r="10" spans="1:11" ht="21.75" customHeight="1" x14ac:dyDescent="0.2">
      <c r="A10" s="38" t="s">
        <v>246</v>
      </c>
      <c r="C10" s="16">
        <v>2000000000000</v>
      </c>
      <c r="E10" s="16">
        <v>0</v>
      </c>
      <c r="G10" s="16">
        <v>0</v>
      </c>
      <c r="I10" s="16">
        <v>2000000000000</v>
      </c>
      <c r="K10" s="43">
        <v>9.2999999999999992E-3</v>
      </c>
    </row>
    <row r="11" spans="1:11" ht="21.75" customHeight="1" x14ac:dyDescent="0.2">
      <c r="A11" s="38" t="s">
        <v>241</v>
      </c>
      <c r="C11" s="16">
        <v>12000000000000</v>
      </c>
      <c r="E11" s="16">
        <v>0</v>
      </c>
      <c r="G11" s="16">
        <v>0</v>
      </c>
      <c r="I11" s="16">
        <v>12000000000000</v>
      </c>
      <c r="K11" s="43">
        <v>5.6099999999999997E-2</v>
      </c>
    </row>
    <row r="12" spans="1:11" ht="21.75" customHeight="1" x14ac:dyDescent="0.2">
      <c r="A12" s="38" t="s">
        <v>242</v>
      </c>
      <c r="C12" s="16">
        <v>11857000000000</v>
      </c>
      <c r="E12" s="16">
        <v>0</v>
      </c>
      <c r="G12" s="16">
        <v>0</v>
      </c>
      <c r="I12" s="16">
        <v>11857000000000</v>
      </c>
      <c r="K12" s="43">
        <v>5.5300000000000002E-2</v>
      </c>
    </row>
    <row r="13" spans="1:11" ht="21.75" customHeight="1" x14ac:dyDescent="0.2">
      <c r="A13" s="38" t="s">
        <v>245</v>
      </c>
      <c r="C13" s="16">
        <v>20976000000000</v>
      </c>
      <c r="E13" s="16">
        <v>0</v>
      </c>
      <c r="G13" s="16">
        <v>0</v>
      </c>
      <c r="I13" s="16">
        <v>20976000000000</v>
      </c>
      <c r="K13" s="43">
        <v>9.7900000000000001E-2</v>
      </c>
    </row>
    <row r="14" spans="1:11" ht="21.75" customHeight="1" x14ac:dyDescent="0.2">
      <c r="A14" s="38" t="s">
        <v>244</v>
      </c>
      <c r="C14" s="16">
        <v>1000000000000</v>
      </c>
      <c r="E14" s="16">
        <v>0</v>
      </c>
      <c r="G14" s="16">
        <v>0</v>
      </c>
      <c r="I14" s="16">
        <v>1000000000000</v>
      </c>
      <c r="K14" s="43">
        <v>4.7000000000000002E-3</v>
      </c>
    </row>
    <row r="15" spans="1:11" ht="21.75" customHeight="1" x14ac:dyDescent="0.2">
      <c r="A15" s="38" t="s">
        <v>236</v>
      </c>
      <c r="C15" s="16">
        <v>293462736</v>
      </c>
      <c r="E15" s="16">
        <v>1201085</v>
      </c>
      <c r="G15" s="16">
        <v>0</v>
      </c>
      <c r="I15" s="16">
        <v>294663821</v>
      </c>
      <c r="K15" s="43">
        <v>0</v>
      </c>
    </row>
    <row r="16" spans="1:11" ht="21.75" customHeight="1" x14ac:dyDescent="0.2">
      <c r="A16" s="38" t="s">
        <v>235</v>
      </c>
      <c r="C16" s="16">
        <v>516261187</v>
      </c>
      <c r="E16" s="16">
        <v>52604833706</v>
      </c>
      <c r="G16" s="16">
        <v>53000375000</v>
      </c>
      <c r="I16" s="16">
        <v>120719893</v>
      </c>
      <c r="K16" s="43">
        <v>0</v>
      </c>
    </row>
    <row r="17" spans="1:11" ht="21.75" customHeight="1" x14ac:dyDescent="0.2">
      <c r="A17" s="38" t="s">
        <v>233</v>
      </c>
      <c r="C17" s="16">
        <v>1342182909827</v>
      </c>
      <c r="E17" s="16">
        <v>26056486995713</v>
      </c>
      <c r="G17" s="16">
        <v>14281855736874</v>
      </c>
      <c r="I17" s="16">
        <v>13116814168666</v>
      </c>
      <c r="K17" s="43">
        <v>6.13E-2</v>
      </c>
    </row>
    <row r="18" spans="1:11" ht="21.75" customHeight="1" x14ac:dyDescent="0.2">
      <c r="A18" s="38" t="s">
        <v>234</v>
      </c>
      <c r="C18" s="16">
        <v>11379544</v>
      </c>
      <c r="E18" s="16">
        <v>46574</v>
      </c>
      <c r="G18" s="16">
        <v>11407544</v>
      </c>
      <c r="I18" s="16">
        <v>18574</v>
      </c>
      <c r="K18" s="43">
        <v>0</v>
      </c>
    </row>
    <row r="19" spans="1:11" ht="21.75" customHeight="1" x14ac:dyDescent="0.2">
      <c r="A19" s="38" t="s">
        <v>240</v>
      </c>
      <c r="C19" s="16">
        <v>467805736</v>
      </c>
      <c r="E19" s="16">
        <v>257199730705</v>
      </c>
      <c r="G19" s="16">
        <v>257329897523</v>
      </c>
      <c r="I19" s="16">
        <v>337638918</v>
      </c>
      <c r="K19" s="43">
        <v>0</v>
      </c>
    </row>
    <row r="20" spans="1:11" ht="21.75" customHeight="1" x14ac:dyDescent="0.2">
      <c r="A20" s="38" t="s">
        <v>239</v>
      </c>
      <c r="C20" s="16">
        <v>1272792</v>
      </c>
      <c r="E20" s="16">
        <v>11978</v>
      </c>
      <c r="G20" s="16">
        <v>0</v>
      </c>
      <c r="I20" s="16">
        <v>1284770</v>
      </c>
      <c r="K20" s="43">
        <v>0</v>
      </c>
    </row>
    <row r="21" spans="1:11" ht="21.75" customHeight="1" x14ac:dyDescent="0.2">
      <c r="A21" s="38" t="s">
        <v>237</v>
      </c>
      <c r="C21" s="16">
        <v>347770068</v>
      </c>
      <c r="E21" s="16">
        <v>549974065745</v>
      </c>
      <c r="G21" s="16">
        <v>550000375000</v>
      </c>
      <c r="I21" s="16">
        <v>321460813</v>
      </c>
      <c r="K21" s="43">
        <v>0</v>
      </c>
    </row>
    <row r="22" spans="1:11" ht="21.75" customHeight="1" x14ac:dyDescent="0.2">
      <c r="A22" s="38" t="s">
        <v>243</v>
      </c>
      <c r="C22" s="16">
        <v>657396220</v>
      </c>
      <c r="E22" s="16">
        <v>24660235874</v>
      </c>
      <c r="G22" s="16">
        <v>25000375000</v>
      </c>
      <c r="I22" s="16">
        <v>317257094</v>
      </c>
      <c r="K22" s="43">
        <v>0</v>
      </c>
    </row>
    <row r="23" spans="1:11" ht="21.75" customHeight="1" x14ac:dyDescent="0.2">
      <c r="A23" s="33" t="s">
        <v>238</v>
      </c>
      <c r="C23" s="40">
        <v>840966670</v>
      </c>
      <c r="E23" s="40">
        <v>339344262295</v>
      </c>
      <c r="G23" s="40">
        <v>340000375000</v>
      </c>
      <c r="I23" s="40">
        <v>184853965</v>
      </c>
      <c r="K23" s="59">
        <v>0</v>
      </c>
    </row>
    <row r="24" spans="1:11" ht="21.75" customHeight="1" thickBot="1" x14ac:dyDescent="0.25">
      <c r="A24" s="35" t="s">
        <v>40</v>
      </c>
      <c r="C24" s="12">
        <f>SUM(C9:C23)</f>
        <v>49293813121840</v>
      </c>
      <c r="E24" s="12">
        <f>SUM(E9:E23)</f>
        <v>31756771827681</v>
      </c>
      <c r="G24" s="12">
        <f>SUM(G9:G23)</f>
        <v>19557768544641</v>
      </c>
      <c r="I24" s="12">
        <f>SUM(I9:I23)</f>
        <v>61492816404880</v>
      </c>
      <c r="K24" s="60">
        <f>SUM(K9:K23)</f>
        <v>0.28710000000000002</v>
      </c>
    </row>
  </sheetData>
  <sortState xmlns:xlrd2="http://schemas.microsoft.com/office/spreadsheetml/2017/richdata2" ref="A9:K23">
    <sortCondition ref="A9:A23"/>
  </sortState>
  <mergeCells count="5">
    <mergeCell ref="A1:K1"/>
    <mergeCell ref="A2:K2"/>
    <mergeCell ref="A3:K3"/>
    <mergeCell ref="B5:K5"/>
    <mergeCell ref="E6:G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L7" sqref="L7:L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2.42578125" bestFit="1" customWidth="1"/>
  </cols>
  <sheetData>
    <row r="1" spans="1:10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ht="14.45" customHeight="1" x14ac:dyDescent="0.2"/>
    <row r="5" spans="1:10" ht="29.1" customHeight="1" x14ac:dyDescent="0.2">
      <c r="A5" s="1" t="s">
        <v>144</v>
      </c>
      <c r="B5" s="68" t="s">
        <v>145</v>
      </c>
      <c r="C5" s="68"/>
      <c r="D5" s="68"/>
      <c r="E5" s="68"/>
      <c r="F5" s="68"/>
      <c r="G5" s="68"/>
      <c r="H5" s="68"/>
      <c r="I5" s="68"/>
      <c r="J5" s="68"/>
    </row>
    <row r="6" spans="1:10" ht="14.45" customHeight="1" x14ac:dyDescent="0.2"/>
    <row r="7" spans="1:10" ht="14.45" customHeight="1" x14ac:dyDescent="0.2">
      <c r="A7" s="66" t="s">
        <v>146</v>
      </c>
      <c r="B7" s="66"/>
      <c r="D7" s="2" t="s">
        <v>147</v>
      </c>
      <c r="F7" s="2" t="s">
        <v>140</v>
      </c>
      <c r="H7" s="2" t="s">
        <v>148</v>
      </c>
      <c r="J7" s="2" t="s">
        <v>149</v>
      </c>
    </row>
    <row r="8" spans="1:10" ht="21.75" customHeight="1" x14ac:dyDescent="0.2">
      <c r="A8" s="73" t="s">
        <v>150</v>
      </c>
      <c r="B8" s="73"/>
      <c r="D8" s="5" t="s">
        <v>151</v>
      </c>
      <c r="F8" s="6">
        <v>0</v>
      </c>
      <c r="H8" s="7">
        <v>0</v>
      </c>
      <c r="J8" s="7">
        <v>0</v>
      </c>
    </row>
    <row r="9" spans="1:10" ht="21.75" customHeight="1" x14ac:dyDescent="0.2">
      <c r="A9" s="75" t="s">
        <v>152</v>
      </c>
      <c r="B9" s="75"/>
      <c r="D9" s="14" t="s">
        <v>153</v>
      </c>
      <c r="F9" s="16">
        <v>23816940902</v>
      </c>
      <c r="H9" s="15">
        <v>3.3532743330607676E-3</v>
      </c>
      <c r="J9" s="15">
        <v>1.1123460477395172E-4</v>
      </c>
    </row>
    <row r="10" spans="1:10" ht="21.75" customHeight="1" x14ac:dyDescent="0.2">
      <c r="A10" s="75" t="s">
        <v>154</v>
      </c>
      <c r="B10" s="75"/>
      <c r="D10" s="14" t="s">
        <v>155</v>
      </c>
      <c r="F10" s="16">
        <f>'درآمد سرمایه گذاری در اوراق به'!I39</f>
        <v>5628921952841</v>
      </c>
      <c r="H10" s="15">
        <v>0.79251653623068707</v>
      </c>
      <c r="J10" s="15">
        <v>2.6289308576783282E-2</v>
      </c>
    </row>
    <row r="11" spans="1:10" ht="21.75" customHeight="1" x14ac:dyDescent="0.2">
      <c r="A11" s="75" t="s">
        <v>156</v>
      </c>
      <c r="B11" s="75"/>
      <c r="D11" s="14" t="s">
        <v>157</v>
      </c>
      <c r="F11" s="16">
        <f>'سود سپرده بانکی'!G22</f>
        <v>1449487420005</v>
      </c>
      <c r="H11" s="15">
        <v>0.20407864224028374</v>
      </c>
      <c r="J11" s="15">
        <v>6.7696838545512686E-3</v>
      </c>
    </row>
    <row r="12" spans="1:10" ht="21.75" customHeight="1" x14ac:dyDescent="0.2">
      <c r="A12" s="70" t="s">
        <v>158</v>
      </c>
      <c r="B12" s="70"/>
      <c r="D12" s="8" t="s">
        <v>159</v>
      </c>
      <c r="F12" s="9">
        <f>'سایر درآمدها'!D11</f>
        <v>366118724</v>
      </c>
      <c r="H12" s="10">
        <v>5.1547195968356491E-5</v>
      </c>
      <c r="J12" s="10">
        <v>1.7099203349437571E-6</v>
      </c>
    </row>
    <row r="13" spans="1:10" ht="21.75" customHeight="1" x14ac:dyDescent="0.2">
      <c r="A13" s="72" t="s">
        <v>40</v>
      </c>
      <c r="B13" s="72"/>
      <c r="D13" s="12"/>
      <c r="F13" s="12">
        <f>SUM(F8:F12)</f>
        <v>7102592432472</v>
      </c>
      <c r="H13" s="63">
        <f>SUM(H8:H12)</f>
        <v>0.99999999999999989</v>
      </c>
      <c r="J13" s="13">
        <f>SUM(J8:J12)</f>
        <v>3.3171936956443444E-2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1.75" customHeight="1" x14ac:dyDescent="0.2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 ht="14.45" customHeight="1" x14ac:dyDescent="0.2"/>
    <row r="5" spans="1:22" ht="14.45" customHeight="1" x14ac:dyDescent="0.2">
      <c r="A5" s="1" t="s">
        <v>160</v>
      </c>
      <c r="B5" s="68" t="s">
        <v>161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</row>
    <row r="6" spans="1:22" ht="14.45" customHeight="1" x14ac:dyDescent="0.2">
      <c r="D6" s="66" t="s">
        <v>162</v>
      </c>
      <c r="E6" s="66"/>
      <c r="F6" s="66"/>
      <c r="G6" s="66"/>
      <c r="H6" s="66"/>
      <c r="I6" s="66"/>
      <c r="J6" s="66"/>
      <c r="K6" s="66"/>
      <c r="L6" s="66"/>
      <c r="N6" s="66" t="s">
        <v>163</v>
      </c>
      <c r="O6" s="66"/>
      <c r="P6" s="66"/>
      <c r="Q6" s="66"/>
      <c r="R6" s="66"/>
      <c r="S6" s="66"/>
      <c r="T6" s="66"/>
      <c r="U6" s="66"/>
      <c r="V6" s="66"/>
    </row>
    <row r="7" spans="1:22" ht="14.45" customHeight="1" x14ac:dyDescent="0.2">
      <c r="D7" s="3"/>
      <c r="E7" s="3"/>
      <c r="F7" s="3"/>
      <c r="G7" s="3"/>
      <c r="H7" s="3"/>
      <c r="I7" s="3"/>
      <c r="J7" s="67" t="s">
        <v>40</v>
      </c>
      <c r="K7" s="67"/>
      <c r="L7" s="67"/>
      <c r="N7" s="3"/>
      <c r="O7" s="3"/>
      <c r="P7" s="3"/>
      <c r="Q7" s="3"/>
      <c r="R7" s="3"/>
      <c r="S7" s="3"/>
      <c r="T7" s="67" t="s">
        <v>40</v>
      </c>
      <c r="U7" s="67"/>
      <c r="V7" s="67"/>
    </row>
    <row r="8" spans="1:22" ht="14.45" customHeight="1" x14ac:dyDescent="0.2">
      <c r="A8" s="66" t="s">
        <v>164</v>
      </c>
      <c r="B8" s="66"/>
      <c r="D8" s="2" t="s">
        <v>165</v>
      </c>
      <c r="F8" s="2" t="s">
        <v>166</v>
      </c>
      <c r="H8" s="2" t="s">
        <v>167</v>
      </c>
      <c r="J8" s="4" t="s">
        <v>140</v>
      </c>
      <c r="K8" s="3"/>
      <c r="L8" s="4" t="s">
        <v>148</v>
      </c>
      <c r="N8" s="2" t="s">
        <v>165</v>
      </c>
      <c r="P8" s="2" t="s">
        <v>166</v>
      </c>
      <c r="R8" s="2" t="s">
        <v>167</v>
      </c>
      <c r="T8" s="4" t="s">
        <v>140</v>
      </c>
      <c r="U8" s="3"/>
      <c r="V8" s="4" t="s">
        <v>148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Artin.aghamohammadi</dc:creator>
  <dc:description/>
  <cp:lastModifiedBy>Artin.aghamohammadi</cp:lastModifiedBy>
  <dcterms:created xsi:type="dcterms:W3CDTF">2026-03-26T07:50:50Z</dcterms:created>
  <dcterms:modified xsi:type="dcterms:W3CDTF">2026-03-29T04:52:30Z</dcterms:modified>
</cp:coreProperties>
</file>