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4\"/>
    </mc:Choice>
  </mc:AlternateContent>
  <xr:revisionPtr revIDLastSave="0" documentId="13_ncr:1_{6E72AAE4-6563-461F-A230-3F55119D0418}" xr6:coauthVersionLast="47" xr6:coauthVersionMax="47" xr10:uidLastSave="{00000000-0000-0000-0000-000000000000}"/>
  <bookViews>
    <workbookView xWindow="-120" yWindow="-120" windowWidth="29040" windowHeight="15840" tabRatio="888" firstSheet="1" activeTab="8" xr2:uid="{00000000-000D-0000-FFFF-FFFF00000000}"/>
  </bookViews>
  <sheets>
    <sheet name="سهام" sheetId="2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مبالغ تخصیصی اوراق" sheetId="12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2">اوراق!$A$1:$AM$49</definedName>
    <definedName name="_xlnm.Print_Area" localSheetId="3">'تعدیل قیمت'!$A$1:$N$13</definedName>
    <definedName name="_xlnm.Print_Area" localSheetId="5">درآمد!$A$1:$J$18</definedName>
    <definedName name="_xlnm.Print_Area" localSheetId="10">'درآمد سپرده بانکی'!$A$1:$K$85</definedName>
    <definedName name="_xlnm.Print_Area" localSheetId="8">'درآمد سرمایه گذاری در اوراق به'!$A$1:$S$59</definedName>
    <definedName name="_xlnm.Print_Area" localSheetId="6">'درآمد سرمایه گذاری در سهام'!$A$1:$X$10</definedName>
    <definedName name="_xlnm.Print_Area" localSheetId="7">'درآمد سرمایه گذاری در صندوق'!$A$1:$X$11</definedName>
    <definedName name="_xlnm.Print_Area" localSheetId="15">'درآمد ناشی از تغییر قیمت اوراق'!$A$1:$S$49</definedName>
    <definedName name="_xlnm.Print_Area" localSheetId="14">'درآمد ناشی از فروش'!$A$1:$S$19</definedName>
    <definedName name="_xlnm.Print_Area" localSheetId="11">'سایر درآمدها'!$A$1:$G$11</definedName>
    <definedName name="_xlnm.Print_Area" localSheetId="4">سپرده!$A$1:$M$34</definedName>
    <definedName name="_xlnm.Print_Area" localSheetId="12">'سود اوراق بهادار'!$A$1:$S$39</definedName>
    <definedName name="_xlnm.Print_Area" localSheetId="13">'سود سپرده بانکی'!$A$1:$N$85</definedName>
    <definedName name="_xlnm.Print_Area" localSheetId="0">سهام!$A$1:$AC$10</definedName>
    <definedName name="_xlnm.Print_Area" localSheetId="9">'مبالغ تخصیصی اوراق'!$A$1:$R$19</definedName>
    <definedName name="_xlnm.Print_Area" localSheetId="1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0" l="1"/>
  <c r="W11" i="10" s="1"/>
  <c r="W9" i="10"/>
  <c r="L10" i="10"/>
  <c r="L11" i="10" s="1"/>
  <c r="L9" i="10"/>
  <c r="W9" i="9"/>
  <c r="L9" i="9"/>
  <c r="I13" i="8"/>
  <c r="E13" i="8"/>
  <c r="E12" i="8"/>
  <c r="E11" i="8"/>
  <c r="E10" i="8"/>
  <c r="E9" i="8"/>
  <c r="E8" i="8"/>
  <c r="L22" i="12"/>
  <c r="L14" i="11"/>
  <c r="N33" i="17"/>
  <c r="R33" i="17" s="1"/>
  <c r="D37" i="11"/>
  <c r="J37" i="11" s="1"/>
  <c r="D21" i="11"/>
  <c r="J21" i="11" s="1"/>
  <c r="H24" i="17"/>
  <c r="D28" i="11" s="1"/>
  <c r="J28" i="11" s="1"/>
  <c r="H11" i="17"/>
  <c r="L10" i="9"/>
  <c r="H59" i="11"/>
  <c r="F59" i="11"/>
  <c r="J10" i="11"/>
  <c r="J11" i="11"/>
  <c r="J12" i="11"/>
  <c r="J13" i="11"/>
  <c r="J14" i="11"/>
  <c r="J15" i="11"/>
  <c r="J16" i="11"/>
  <c r="J17" i="11"/>
  <c r="J18" i="11"/>
  <c r="J19" i="11"/>
  <c r="J20" i="11"/>
  <c r="J22" i="11"/>
  <c r="J23" i="11"/>
  <c r="J24" i="11"/>
  <c r="J25" i="11"/>
  <c r="J26" i="11"/>
  <c r="J29" i="11"/>
  <c r="J30" i="11"/>
  <c r="J31" i="11"/>
  <c r="J32" i="11"/>
  <c r="J33" i="11"/>
  <c r="J34" i="11"/>
  <c r="J35" i="11"/>
  <c r="J36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9" i="11"/>
  <c r="D27" i="11"/>
  <c r="J27" i="11" s="1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8" i="17"/>
  <c r="L8" i="17"/>
  <c r="H23" i="17"/>
  <c r="H37" i="17"/>
  <c r="L37" i="17" s="1"/>
  <c r="W10" i="9"/>
  <c r="R10" i="11"/>
  <c r="R11" i="11"/>
  <c r="R12" i="11"/>
  <c r="R13" i="11"/>
  <c r="R14" i="11"/>
  <c r="R15" i="11"/>
  <c r="R16" i="11"/>
  <c r="R17" i="11"/>
  <c r="R18" i="11"/>
  <c r="R19" i="11"/>
  <c r="R20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9" i="11"/>
  <c r="L21" i="11"/>
  <c r="R21" i="11" s="1"/>
  <c r="L28" i="11"/>
  <c r="L37" i="11"/>
  <c r="L59" i="11" s="1"/>
  <c r="L27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" i="13"/>
  <c r="J85" i="13" s="1"/>
  <c r="F85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" i="13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4" i="17"/>
  <c r="R35" i="17"/>
  <c r="R36" i="17"/>
  <c r="R38" i="17"/>
  <c r="R8" i="17"/>
  <c r="N37" i="17"/>
  <c r="R37" i="17" s="1"/>
  <c r="N23" i="17"/>
  <c r="Q43" i="21"/>
  <c r="Q49" i="2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 s="1"/>
  <c r="L9" i="7"/>
  <c r="G13" i="8" l="1"/>
  <c r="R59" i="11"/>
  <c r="R37" i="11"/>
  <c r="H39" i="17"/>
  <c r="L23" i="17"/>
  <c r="R39" i="17"/>
  <c r="N39" i="17"/>
  <c r="D59" i="11"/>
  <c r="J59" i="11"/>
  <c r="L39" i="1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9" i="5"/>
  <c r="AL49" i="5" s="1"/>
  <c r="AJ49" i="5"/>
  <c r="AA9" i="4"/>
  <c r="AA10" i="4" s="1"/>
  <c r="I10" i="4"/>
  <c r="AB9" i="2"/>
</calcChain>
</file>

<file path=xl/sharedStrings.xml><?xml version="1.0" encoding="utf-8"?>
<sst xmlns="http://schemas.openxmlformats.org/spreadsheetml/2006/main" count="864" uniqueCount="302">
  <si>
    <t>صندوق سرمایه‌گذاری در اوراق بهادار با درآمد ثابت نگین سامان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</si>
  <si>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</si>
  <si>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</si>
  <si>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</si>
  <si>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</si>
  <si>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</si>
  <si>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</si>
  <si>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</si>
  <si>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</si>
  <si>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</si>
  <si>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</si>
  <si>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</si>
  <si>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</si>
  <si>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</si>
  <si>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</si>
  <si>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</si>
  <si>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</si>
  <si>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</si>
  <si>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</si>
  <si>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گروه صنایع کاغذ پارس</t>
  </si>
  <si>
    <t>جمع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</si>
  <si>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</si>
  <si>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</si>
  <si>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</si>
  <si>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</si>
  <si>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</si>
  <si>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</si>
  <si>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</si>
  <si>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</si>
  <si>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</si>
  <si>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</si>
  <si>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</si>
  <si>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</si>
  <si>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</si>
  <si>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</si>
  <si>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</si>
  <si>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</si>
  <si>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</si>
  <si>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</si>
  <si>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</si>
  <si>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</si>
  <si>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</si>
  <si>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</si>
  <si>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</si>
  <si>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</si>
  <si>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</si>
  <si>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</si>
  <si>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</si>
  <si>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</si>
  <si>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</si>
  <si>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</si>
  <si>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</si>
  <si>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</si>
  <si>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</si>
  <si>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</si>
  <si>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</si>
  <si>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</si>
  <si>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</si>
  <si>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1404/07/14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</si>
  <si>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</si>
  <si>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</si>
  <si>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</si>
  <si>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</si>
  <si>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</si>
  <si>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</si>
  <si>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</si>
  <si>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</si>
  <si>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</si>
  <si>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</si>
  <si>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</si>
  <si>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</si>
  <si>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صایپا409-3ماهه 18%</t>
  </si>
  <si>
    <t>1400/09/24</t>
  </si>
  <si>
    <t>1404/09/23</t>
  </si>
  <si>
    <t>صکوک مرابحه وتوصا712-3ماهه23%</t>
  </si>
  <si>
    <t>1403/12/13</t>
  </si>
  <si>
    <t>1407/12/13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</si>
  <si>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</si>
  <si>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</si>
  <si>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</si>
  <si>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</si>
  <si>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</si>
  <si>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</si>
  <si>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</si>
  <si>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</si>
  <si>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</si>
  <si>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دولت192-ش.خ050604</t>
  </si>
  <si>
    <t>1403/10/04</t>
  </si>
  <si>
    <t>1405/06/04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</si>
  <si>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</si>
  <si>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</si>
  <si>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</si>
  <si>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</si>
  <si>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</si>
  <si>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</si>
  <si>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</si>
  <si>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</si>
  <si>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</si>
  <si>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</si>
  <si>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</si>
  <si>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</si>
  <si>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</si>
  <si>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</si>
  <si>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</si>
  <si>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</si>
  <si>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صکوک اجاره صگستر512- 6ماهه18%</t>
  </si>
  <si>
    <t>1400/12/21</t>
  </si>
  <si>
    <t>1405/12/21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</si>
  <si>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</si>
  <si>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</si>
  <si>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</si>
  <si>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</si>
  <si>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</si>
  <si>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</si>
  <si>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مرابحه ش. دبش سبز گستر14060717</t>
  </si>
  <si>
    <t>1401/07/17</t>
  </si>
  <si>
    <t>1406/07/17</t>
  </si>
  <si>
    <t>مرابحه عام دولت118-ش.خ060725</t>
  </si>
  <si>
    <t>1401/07/25</t>
  </si>
  <si>
    <t>1406/07/25</t>
  </si>
  <si>
    <t>مرابحه فاران شیمی 14050730</t>
  </si>
  <si>
    <t>1401/07/30</t>
  </si>
  <si>
    <t>1405/07/30</t>
  </si>
  <si>
    <t>صکوک اجاره کگل0059-بدون ضامن</t>
  </si>
  <si>
    <t>1401/09/02</t>
  </si>
  <si>
    <t>1405/09/02</t>
  </si>
  <si>
    <t>اجاره گلریز پلیمر قم14051026</t>
  </si>
  <si>
    <t>1401/10/26</t>
  </si>
  <si>
    <t>1405/10/26</t>
  </si>
  <si>
    <t>مرابحه فولاد آتیه 14061206</t>
  </si>
  <si>
    <t>1401/12/06</t>
  </si>
  <si>
    <t>1406/12/06</t>
  </si>
  <si>
    <t>صکوک اجاره فولاد512-بدون ضامن</t>
  </si>
  <si>
    <t>1401/12/24</t>
  </si>
  <si>
    <t>1405/12/24</t>
  </si>
  <si>
    <t>صکوک مرابحه دعبید602-3ماهه18%</t>
  </si>
  <si>
    <t>1402/02/09</t>
  </si>
  <si>
    <t>1406/02/09</t>
  </si>
  <si>
    <t>صکوک مرابحه دروز705-3ماهه23%</t>
  </si>
  <si>
    <t>1402/05/15</t>
  </si>
  <si>
    <t>1407/05/15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</si>
  <si>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</si>
  <si>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</si>
  <si>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</si>
  <si>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</si>
  <si>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</si>
  <si>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</si>
  <si>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صکوک اجاره فارس804-بدون ضامن</t>
  </si>
  <si>
    <t>مرابحه ف.لبنی رامک شیراز080629</t>
  </si>
  <si>
    <t>1404/06/29</t>
  </si>
  <si>
    <t>1408/06/29</t>
  </si>
  <si>
    <t>اجاره تابان فرداکاردان14070603</t>
  </si>
  <si>
    <t>1404/06/03</t>
  </si>
  <si>
    <t>1407/06/03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</si>
  <si>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</si>
  <si>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</si>
  <si>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</si>
  <si>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</si>
  <si>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</si>
  <si>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</si>
  <si>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</si>
  <si>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</si>
  <si>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</si>
  <si>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</si>
  <si>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</si>
  <si>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</si>
  <si>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</si>
  <si>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</si>
  <si>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</si>
  <si>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</si>
  <si>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</si>
  <si>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</si>
  <si>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</si>
  <si>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</t>
  </si>
  <si>
    <t>حساب جاری بانک ملی جهان کودک</t>
  </si>
  <si>
    <t>حساب جاری بانک تجارت مطهري-مهرداد</t>
  </si>
  <si>
    <t>سپرده کوتاه مدت بانک تجارت مطهري-مهرداد</t>
  </si>
  <si>
    <t>سپرده کوتاه مدت بانک سامان ملاصدرا</t>
  </si>
  <si>
    <t>سپرده کوتاه مدت بانک ملی مستقل حافظ</t>
  </si>
  <si>
    <t>سپرده کوتاه مدت بانک پاسارگاد ارمغان</t>
  </si>
  <si>
    <t>سپرده کوتاه مدت بانک اقتصاد نوین مرزداران</t>
  </si>
  <si>
    <t>سپرده کوتاه مدت بانک رفاه سعادت آباد</t>
  </si>
  <si>
    <t>سپرده کوتاه مدت بانک خاورمیانه مهستان</t>
  </si>
  <si>
    <t>سپرده کوتاه مدت موسسه اعتباری ملل فاطمی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</si>
  <si>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</si>
  <si>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</si>
  <si>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</si>
  <si>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سپرده کوتاه مدت بانک صادرات فردوسی</t>
  </si>
  <si>
    <t>سپرده بلند مدت بانک پاسارگاد شهید بهشتی</t>
  </si>
  <si>
    <t>سپرده بلند مدت بانک ملت محمودیه</t>
  </si>
  <si>
    <t>سپرده بلند مدت بانک صادرات فردوسی</t>
  </si>
  <si>
    <t>سپرده بلند مدت بانک صادرات واسعی</t>
  </si>
  <si>
    <t>سپرده بلند مدت بانک ملت بیمارستان قلب</t>
  </si>
  <si>
    <t>سپرده بلند مدت بانک ملت پالایشگاه تهران</t>
  </si>
  <si>
    <t>صورت وضعیت درآمدها</t>
  </si>
  <si>
    <t>شرح</t>
  </si>
  <si>
    <t>درصد از کل درآمدها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</si>
  <si>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</si>
  <si>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</si>
  <si>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</si>
  <si>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</si>
  <si>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</si>
  <si>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</si>
  <si>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</si>
  <si>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</si>
  <si>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</si>
  <si>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</si>
  <si>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</si>
  <si>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</si>
  <si>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</si>
  <si>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</si>
  <si>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</si>
  <si>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</si>
  <si>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</si>
  <si>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</si>
  <si>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مرابحه عام دولت102-ش.خ031211</t>
  </si>
  <si>
    <t>مرابحه عام دولت131-ش.خ040410</t>
  </si>
  <si>
    <t>مرابحه عام دولت138-ش.خ031004</t>
  </si>
  <si>
    <t>مرابحه عام دولت178-ش.خ041117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</si>
  <si>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</si>
  <si>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</si>
  <si>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</si>
  <si>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</si>
  <si>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</si>
  <si>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</si>
  <si>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</si>
  <si>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</si>
  <si>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</si>
  <si>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</si>
  <si>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</si>
  <si>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</si>
  <si>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</si>
  <si>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</si>
  <si>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</si>
  <si>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</si>
  <si>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</si>
  <si>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</si>
  <si>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</si>
  <si>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</si>
  <si>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پارسیان پاچنار</t>
  </si>
  <si>
    <t>سپرده بلند مدت بانک پاسارگاد بهزادی</t>
  </si>
  <si>
    <t>سپرده بلند مدت موسسه اعتباری ملل فاطمی</t>
  </si>
  <si>
    <t>سپرده بلند مدت بانک تجارت مرکزی نیشاپور</t>
  </si>
  <si>
    <t>سپرده بلند مدت بانک تجارت آفریقا ظفر</t>
  </si>
  <si>
    <t>سپرده بلند مدت بانک مسکن توانیر</t>
  </si>
  <si>
    <t>سپرده بلند مدت بانک صادرات ممتاز مشهد</t>
  </si>
  <si>
    <t>سپرده بلند مدت بانک تجارت ارم شیراز</t>
  </si>
  <si>
    <t>سپرده بلند مدت بانک تجارت صنایع دریایی</t>
  </si>
  <si>
    <t>سپرده بلند مدت بانک ملی بازار</t>
  </si>
  <si>
    <t>سپرده بلند مدت بانک اقتصاد نوین مقدس اردبیلی</t>
  </si>
  <si>
    <t>سپرده بلند مدت بانک صادرات بالای فلکه دوم هوایی</t>
  </si>
  <si>
    <t>سپرده بلند مدت بانک ملی بورس اوراق بهادار</t>
  </si>
  <si>
    <t>سپرده بلند مدت بانک ملی شهید فهمیده</t>
  </si>
  <si>
    <t>سپرده بلند مدت بانک ملت بورس کالا</t>
  </si>
  <si>
    <t>سپرده بلند مدت بانک ملت صنایع ملی</t>
  </si>
  <si>
    <t>سپرده بلند مدت بانک ملت پاساژ مریم</t>
  </si>
  <si>
    <t>سپرده بلند مدت بانک صادرات خاقانی</t>
  </si>
  <si>
    <t>سپرده بلند مدت بانک ملت ولیعصر نبش دکتر بهشتی</t>
  </si>
  <si>
    <t>سپرده بلند مدت بانک ملت مرکزی رشت</t>
  </si>
  <si>
    <t>سپرده بلند مدت بانک تجارت مرکزی کیش</t>
  </si>
  <si>
    <t>سپرده بلند مدت بانک تجارت بندر دیر بوشهر</t>
  </si>
  <si>
    <t>سپرده بلند مدت بانک تجارت آبدان</t>
  </si>
  <si>
    <t>سپرده بلند مدت بانک صادرات وحدت اسلامی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</si>
  <si>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</si>
  <si>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</si>
  <si>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</si>
  <si>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</si>
  <si>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</si>
  <si>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</si>
  <si>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</si>
  <si>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</si>
  <si>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1404/11/17</t>
  </si>
  <si>
    <t>1407/06/12</t>
  </si>
  <si>
    <t>1404/04/10</t>
  </si>
  <si>
    <t>1406/08/14</t>
  </si>
  <si>
    <t>1403/12/11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</si>
  <si>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</si>
  <si>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</si>
  <si>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</si>
  <si>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</si>
  <si>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</si>
  <si>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</si>
  <si>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</si>
  <si>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</si>
  <si>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</si>
  <si>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</si>
  <si>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سلف موازی کنگان051</t>
  </si>
  <si>
    <t>سلف موازی هبدروکربن آفتاب061</t>
  </si>
  <si>
    <t>شرکت  تامین سرمایه کاردان</t>
  </si>
  <si>
    <t>-</t>
  </si>
  <si>
    <t>-2</t>
  </si>
  <si>
    <t>یادداشت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</si>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</sst>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6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top"/>
    </xf>
    <xf numFmtId="10" fontId="4" fillId="0" borderId="2" xfId="1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10" fontId="4" fillId="0" borderId="0" xfId="1" applyNumberFormat="1" applyFont="1" applyFill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10" fontId="4" fillId="0" borderId="5" xfId="1" applyNumberFormat="1" applyFont="1" applyFill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9" fontId="4" fillId="0" borderId="6" xfId="1" applyFont="1" applyFill="1" applyBorder="1" applyAlignment="1">
      <alignment horizontal="right" vertical="top"/>
    </xf>
    <xf numFmtId="10" fontId="4" fillId="0" borderId="6" xfId="1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4" fontId="4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7"/>
  <sheetViews>
    <sheetView rightToLeft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" bestFit="1" customWidth="1"/>
    <col min="7" max="7" width="1.28515625" customWidth="1"/>
    <col min="8" max="8" width="14.7109375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4.7109375" bestFit="1" customWidth="1"/>
    <col min="15" max="15" width="1.28515625" customWidth="1"/>
    <col min="16" max="16" width="11.85546875" bestFit="1" customWidth="1"/>
    <col min="17" max="17" width="1.28515625" customWidth="1"/>
    <col min="18" max="18" width="14.71093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4.8554687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30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3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30" ht="14.45" customHeight="1" x14ac:dyDescent="0.2">
      <c r="A4" s="1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30" ht="14.45" customHeight="1" x14ac:dyDescent="0.2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30" ht="20.25" customHeight="1" x14ac:dyDescent="0.2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30" ht="14.45" customHeight="1" x14ac:dyDescent="0.2">
      <c r="F7" s="3"/>
      <c r="G7" s="3"/>
      <c r="H7" s="3"/>
      <c r="I7" s="3"/>
      <c r="J7" s="3"/>
      <c r="L7" s="57" t="s">
        <v>10</v>
      </c>
      <c r="M7" s="57"/>
      <c r="N7" s="57"/>
      <c r="O7" s="3"/>
      <c r="P7" s="57" t="s">
        <v>11</v>
      </c>
      <c r="Q7" s="57"/>
      <c r="R7" s="57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53" t="s">
        <v>12</v>
      </c>
      <c r="B8" s="53"/>
      <c r="C8" s="53"/>
      <c r="E8" s="53" t="s">
        <v>13</v>
      </c>
      <c r="F8" s="5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54" t="s">
        <v>19</v>
      </c>
      <c r="B9" s="54"/>
      <c r="C9" s="54"/>
      <c r="D9" s="5"/>
      <c r="E9" s="55">
        <v>47134549</v>
      </c>
      <c r="F9" s="55"/>
      <c r="G9" s="14"/>
      <c r="H9" s="15">
        <v>60291347680</v>
      </c>
      <c r="I9" s="14"/>
      <c r="J9" s="15">
        <v>47182077122.4841</v>
      </c>
      <c r="K9" s="14"/>
      <c r="L9" s="19">
        <v>52900000</v>
      </c>
      <c r="M9" s="14"/>
      <c r="N9" s="15">
        <v>55596545760</v>
      </c>
      <c r="O9" s="14"/>
      <c r="P9" s="19">
        <v>-41742130</v>
      </c>
      <c r="Q9" s="14"/>
      <c r="R9" s="15">
        <v>44806516850</v>
      </c>
      <c r="S9" s="14"/>
      <c r="T9" s="15">
        <v>58292419</v>
      </c>
      <c r="U9" s="14"/>
      <c r="V9" s="19">
        <v>1010</v>
      </c>
      <c r="W9" s="14"/>
      <c r="X9" s="15">
        <v>67530525311</v>
      </c>
      <c r="Y9" s="14"/>
      <c r="Z9" s="15">
        <v>58525034898.019501</v>
      </c>
      <c r="AA9" s="14"/>
      <c r="AB9" s="16">
        <f>Z9/97504117328741*100</f>
        <v>6.0023142100449789E-2</v>
      </c>
      <c r="AC9" s="14"/>
      <c r="AD9" s="14"/>
    </row>
    <row r="10" spans="1:30" ht="21.75" customHeight="1" x14ac:dyDescent="0.2">
      <c r="A10" s="56" t="s">
        <v>20</v>
      </c>
      <c r="B10" s="56"/>
      <c r="C10" s="56"/>
      <c r="D10" s="56"/>
      <c r="E10" s="14"/>
      <c r="F10" s="20"/>
      <c r="G10" s="14"/>
      <c r="H10" s="17">
        <v>60291347680</v>
      </c>
      <c r="I10" s="14"/>
      <c r="J10" s="17">
        <v>47182077122.4841</v>
      </c>
      <c r="K10" s="14"/>
      <c r="L10" s="20"/>
      <c r="M10" s="14"/>
      <c r="N10" s="17">
        <v>55596545760</v>
      </c>
      <c r="O10" s="14"/>
      <c r="P10" s="20"/>
      <c r="Q10" s="14"/>
      <c r="R10" s="17">
        <v>44806516850</v>
      </c>
      <c r="S10" s="14"/>
      <c r="T10" s="17">
        <v>58292419</v>
      </c>
      <c r="U10" s="14"/>
      <c r="V10" s="20"/>
      <c r="W10" s="14"/>
      <c r="X10" s="17">
        <v>67530525311</v>
      </c>
      <c r="Y10" s="14"/>
      <c r="Z10" s="17">
        <v>58525034898.019501</v>
      </c>
      <c r="AA10" s="14"/>
      <c r="AB10" s="18">
        <v>0.06</v>
      </c>
      <c r="AC10" s="14"/>
      <c r="AD10" s="14"/>
    </row>
    <row r="11" spans="1:30" x14ac:dyDescent="0.2"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4" spans="1:30" x14ac:dyDescent="0.2">
      <c r="J14" s="21"/>
      <c r="Z14" s="21"/>
    </row>
    <row r="15" spans="1:30" x14ac:dyDescent="0.2">
      <c r="J15" s="21"/>
      <c r="Z15" s="21"/>
    </row>
    <row r="16" spans="1:30" x14ac:dyDescent="0.2">
      <c r="J16" s="21"/>
    </row>
    <row r="17" spans="26:26" x14ac:dyDescent="0.2">
      <c r="Z17" s="21"/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4"/>
  <sheetViews>
    <sheetView rightToLeft="1" workbookViewId="0">
      <selection activeCell="F18" sqref="F18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</cols>
  <sheetData>
    <row r="1" spans="1:1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4.45" customHeight="1" x14ac:dyDescent="0.2"/>
    <row r="5" spans="1:16" ht="14.45" customHeight="1" x14ac:dyDescent="0.2">
      <c r="A5" s="1" t="s">
        <v>224</v>
      </c>
      <c r="B5" s="59" t="s">
        <v>225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9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customHeight="1" x14ac:dyDescent="0.2">
      <c r="A7" s="65" t="s">
        <v>228</v>
      </c>
      <c r="B7" s="65"/>
      <c r="D7" s="65" t="s">
        <v>229</v>
      </c>
      <c r="F7" s="65" t="s">
        <v>230</v>
      </c>
      <c r="H7" s="65" t="s">
        <v>22</v>
      </c>
      <c r="J7" s="65" t="s">
        <v>231</v>
      </c>
      <c r="L7" s="66" t="s">
        <v>226</v>
      </c>
      <c r="N7" s="65" t="s">
        <v>232</v>
      </c>
      <c r="P7" s="68" t="s">
        <v>227</v>
      </c>
    </row>
    <row r="8" spans="1:16" ht="38.25" customHeight="1" x14ac:dyDescent="0.2">
      <c r="A8" s="64"/>
      <c r="B8" s="64"/>
      <c r="D8" s="64"/>
      <c r="F8" s="64"/>
      <c r="H8" s="64"/>
      <c r="J8" s="64"/>
      <c r="L8" s="67"/>
      <c r="N8" s="64"/>
      <c r="P8" s="69"/>
    </row>
    <row r="9" spans="1:16" ht="21" x14ac:dyDescent="0.2">
      <c r="A9" s="44"/>
      <c r="B9" s="44"/>
      <c r="D9" s="44"/>
      <c r="F9" s="44"/>
      <c r="H9" s="44"/>
      <c r="J9" s="44"/>
      <c r="L9" s="12"/>
      <c r="N9" s="44"/>
      <c r="P9" s="12"/>
    </row>
    <row r="10" spans="1:16" ht="18.75" x14ac:dyDescent="0.45">
      <c r="A10" s="70" t="s">
        <v>288</v>
      </c>
      <c r="B10" s="71"/>
      <c r="D10" s="70" t="s">
        <v>233</v>
      </c>
      <c r="F10" s="24" t="s">
        <v>50</v>
      </c>
      <c r="H10" s="26">
        <v>6000000</v>
      </c>
      <c r="I10" s="26">
        <v>6000000</v>
      </c>
      <c r="J10" s="26">
        <v>6000000000000</v>
      </c>
      <c r="L10" s="26">
        <v>51696005449</v>
      </c>
      <c r="N10" s="24">
        <v>23</v>
      </c>
      <c r="O10" s="45"/>
      <c r="P10" s="45">
        <v>40.549999999999997</v>
      </c>
    </row>
    <row r="11" spans="1:16" ht="18.75" x14ac:dyDescent="0.45">
      <c r="A11" s="70"/>
      <c r="B11" s="71"/>
      <c r="D11" s="70"/>
      <c r="F11" s="24" t="s">
        <v>151</v>
      </c>
      <c r="H11" s="26">
        <v>2500000</v>
      </c>
      <c r="I11" s="26"/>
      <c r="J11" s="26">
        <v>2500000000000</v>
      </c>
      <c r="L11" s="26">
        <v>85151844264</v>
      </c>
      <c r="N11" s="24">
        <v>23</v>
      </c>
      <c r="O11" s="45"/>
      <c r="P11" s="45">
        <v>38.46</v>
      </c>
    </row>
    <row r="12" spans="1:16" ht="18.75" x14ac:dyDescent="0.45">
      <c r="A12" s="70"/>
      <c r="B12" s="71"/>
      <c r="D12" s="70"/>
      <c r="F12" s="24" t="s">
        <v>40</v>
      </c>
      <c r="H12" s="26">
        <v>3809800</v>
      </c>
      <c r="I12" s="26"/>
      <c r="J12" s="26">
        <v>14775044446400</v>
      </c>
      <c r="L12" s="26">
        <v>110057071162</v>
      </c>
      <c r="N12" s="24" t="s">
        <v>289</v>
      </c>
      <c r="O12" s="45"/>
      <c r="P12" s="45">
        <v>39.83</v>
      </c>
    </row>
    <row r="13" spans="1:16" ht="18.75" x14ac:dyDescent="0.45">
      <c r="A13" s="70"/>
      <c r="B13" s="71"/>
      <c r="D13" s="70"/>
      <c r="F13" s="24" t="s">
        <v>44</v>
      </c>
      <c r="H13" s="26">
        <v>4308000</v>
      </c>
      <c r="I13" s="26"/>
      <c r="J13" s="26">
        <v>5999967000000</v>
      </c>
      <c r="L13" s="26">
        <v>49379480167</v>
      </c>
      <c r="N13" s="24" t="s">
        <v>289</v>
      </c>
      <c r="O13" s="45"/>
      <c r="P13" s="45">
        <v>34.25</v>
      </c>
    </row>
    <row r="14" spans="1:16" ht="18.75" x14ac:dyDescent="0.45">
      <c r="A14" s="70"/>
      <c r="B14" s="71"/>
      <c r="D14" s="70"/>
      <c r="F14" s="24" t="s">
        <v>47</v>
      </c>
      <c r="H14" s="26">
        <v>1004200</v>
      </c>
      <c r="I14" s="26"/>
      <c r="J14" s="26">
        <v>5999967000000</v>
      </c>
      <c r="L14" s="26">
        <v>68299657374</v>
      </c>
      <c r="N14" s="24" t="s">
        <v>289</v>
      </c>
      <c r="O14" s="45"/>
      <c r="P14" s="45">
        <v>60.23</v>
      </c>
    </row>
    <row r="15" spans="1:16" ht="18.75" x14ac:dyDescent="0.45">
      <c r="A15" s="70"/>
      <c r="B15" s="71"/>
      <c r="D15" s="70"/>
      <c r="F15" s="24" t="s">
        <v>62</v>
      </c>
      <c r="H15" s="26">
        <v>2000000</v>
      </c>
      <c r="I15" s="26"/>
      <c r="J15" s="26">
        <v>2000000000000</v>
      </c>
      <c r="L15" s="26">
        <v>18739097124</v>
      </c>
      <c r="N15" s="24">
        <v>23</v>
      </c>
      <c r="O15" s="45"/>
      <c r="P15" s="45">
        <v>44.56</v>
      </c>
    </row>
    <row r="16" spans="1:16" ht="18.75" x14ac:dyDescent="0.45">
      <c r="A16" s="70"/>
      <c r="B16" s="71"/>
      <c r="D16" s="70"/>
      <c r="F16" s="24" t="s">
        <v>65</v>
      </c>
      <c r="H16" s="26">
        <v>8000000</v>
      </c>
      <c r="I16" s="26"/>
      <c r="J16" s="26">
        <v>8000000000000</v>
      </c>
      <c r="L16" s="26">
        <v>64063278687</v>
      </c>
      <c r="N16" s="24">
        <v>23</v>
      </c>
      <c r="O16" s="45"/>
      <c r="P16" s="45">
        <v>33.799999999999997</v>
      </c>
    </row>
    <row r="17" spans="1:16" ht="18.75" x14ac:dyDescent="0.45">
      <c r="A17" s="70"/>
      <c r="B17" s="71"/>
      <c r="D17" s="70"/>
      <c r="F17" s="24" t="s">
        <v>68</v>
      </c>
      <c r="H17" s="26">
        <v>832807</v>
      </c>
      <c r="I17" s="26"/>
      <c r="J17" s="26">
        <v>832807000000</v>
      </c>
      <c r="L17" s="26">
        <v>15553633224</v>
      </c>
      <c r="N17" s="24">
        <v>18</v>
      </c>
      <c r="O17" s="45"/>
      <c r="P17" s="45">
        <v>53.77</v>
      </c>
    </row>
    <row r="18" spans="1:16" ht="18.75" x14ac:dyDescent="0.45">
      <c r="A18" s="70"/>
      <c r="B18" s="71"/>
      <c r="D18" s="70"/>
      <c r="F18" s="24" t="s">
        <v>71</v>
      </c>
      <c r="H18" s="26">
        <v>5000000</v>
      </c>
      <c r="I18" s="26"/>
      <c r="J18" s="26">
        <v>4934254171000</v>
      </c>
      <c r="L18" s="26">
        <v>62247548547</v>
      </c>
      <c r="N18" s="24">
        <v>18</v>
      </c>
      <c r="O18" s="45"/>
      <c r="P18" s="45">
        <v>39.479999999999997</v>
      </c>
    </row>
    <row r="19" spans="1:16" ht="18.75" x14ac:dyDescent="0.45">
      <c r="A19" s="70"/>
      <c r="B19" s="71"/>
      <c r="D19" s="70"/>
      <c r="F19" s="24" t="s">
        <v>74</v>
      </c>
      <c r="H19" s="26">
        <v>1000000</v>
      </c>
      <c r="I19" s="26"/>
      <c r="J19" s="26">
        <v>1000000000000</v>
      </c>
      <c r="L19" s="26">
        <v>8826975464</v>
      </c>
      <c r="N19" s="24">
        <v>23</v>
      </c>
      <c r="O19" s="45"/>
      <c r="P19" s="45">
        <v>40.97</v>
      </c>
    </row>
    <row r="20" spans="1:16" ht="18.75" x14ac:dyDescent="0.45">
      <c r="A20" s="70"/>
      <c r="B20" s="71"/>
      <c r="D20" s="70"/>
      <c r="F20" s="24" t="s">
        <v>92</v>
      </c>
      <c r="H20" s="26">
        <v>1000000</v>
      </c>
      <c r="I20" s="26"/>
      <c r="J20" s="26">
        <v>1000000000000</v>
      </c>
      <c r="L20" s="26">
        <v>9183348767</v>
      </c>
      <c r="N20" s="24">
        <v>23</v>
      </c>
      <c r="O20" s="45"/>
      <c r="P20" s="45">
        <v>41.07</v>
      </c>
    </row>
    <row r="21" spans="1:16" ht="18.75" x14ac:dyDescent="0.45">
      <c r="A21" s="70"/>
      <c r="B21" s="70"/>
      <c r="D21" s="70"/>
      <c r="F21" s="24" t="s">
        <v>101</v>
      </c>
      <c r="H21" s="26">
        <v>4000000</v>
      </c>
      <c r="I21" s="26"/>
      <c r="J21" s="26">
        <v>4000000000000</v>
      </c>
      <c r="L21" s="26">
        <v>63516341626</v>
      </c>
      <c r="N21" s="24">
        <v>20.5</v>
      </c>
      <c r="O21" s="45"/>
      <c r="P21" s="45">
        <v>47.49</v>
      </c>
    </row>
    <row r="22" spans="1:16" ht="23.25" thickBot="1" x14ac:dyDescent="0.25">
      <c r="A22" s="3"/>
      <c r="B22" s="3"/>
      <c r="D22" s="3"/>
      <c r="L22" s="46">
        <f>SUM(L10:L21)</f>
        <v>606714281855</v>
      </c>
    </row>
    <row r="23" spans="1:16" ht="13.5" thickTop="1" x14ac:dyDescent="0.2">
      <c r="L23" s="21"/>
    </row>
    <row r="24" spans="1:16" x14ac:dyDescent="0.2">
      <c r="L24" s="21"/>
    </row>
  </sheetData>
  <mergeCells count="14">
    <mergeCell ref="A10:B21"/>
    <mergeCell ref="D10:D21"/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9"/>
  <sheetViews>
    <sheetView rightToLeft="1" topLeftCell="A43" workbookViewId="0">
      <selection activeCell="J30" sqref="J3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4.45" customHeight="1" x14ac:dyDescent="0.2"/>
    <row r="5" spans="1:10" ht="14.45" customHeight="1" x14ac:dyDescent="0.2">
      <c r="A5" s="1" t="s">
        <v>234</v>
      </c>
      <c r="B5" s="59" t="s">
        <v>235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>
      <c r="D6" s="53" t="s">
        <v>200</v>
      </c>
      <c r="E6" s="53"/>
      <c r="F6" s="53"/>
      <c r="H6" s="53" t="s">
        <v>201</v>
      </c>
      <c r="I6" s="53"/>
      <c r="J6" s="53"/>
    </row>
    <row r="7" spans="1:10" ht="36.4" customHeight="1" x14ac:dyDescent="0.2">
      <c r="A7" s="53" t="s">
        <v>236</v>
      </c>
      <c r="B7" s="53"/>
      <c r="D7" s="11" t="s">
        <v>237</v>
      </c>
      <c r="E7" s="3"/>
      <c r="F7" s="11" t="s">
        <v>238</v>
      </c>
      <c r="H7" s="11" t="s">
        <v>237</v>
      </c>
      <c r="I7" s="3"/>
      <c r="J7" s="11" t="s">
        <v>238</v>
      </c>
    </row>
    <row r="8" spans="1:10" ht="21.75" customHeight="1" x14ac:dyDescent="0.2">
      <c r="A8" s="63" t="s">
        <v>176</v>
      </c>
      <c r="B8" s="63"/>
      <c r="D8" s="19">
        <v>22615</v>
      </c>
      <c r="E8" s="14"/>
      <c r="F8" s="23">
        <f>D8/D$85*100</f>
        <v>1.1211533195121476E-5</v>
      </c>
      <c r="G8" s="14"/>
      <c r="H8" s="19">
        <v>4381810</v>
      </c>
      <c r="I8" s="14"/>
      <c r="J8" s="23">
        <f>H8/H$85*100</f>
        <v>1.0350851258743167E-4</v>
      </c>
    </row>
    <row r="9" spans="1:10" ht="21.75" customHeight="1" x14ac:dyDescent="0.2">
      <c r="A9" s="61" t="s">
        <v>177</v>
      </c>
      <c r="B9" s="61"/>
      <c r="D9" s="26">
        <v>378234</v>
      </c>
      <c r="E9" s="14"/>
      <c r="F9" s="28">
        <f t="shared" ref="F9:F72" si="0">D9/D$85*100</f>
        <v>1.8751196314497354E-4</v>
      </c>
      <c r="G9" s="14"/>
      <c r="H9" s="26">
        <v>5528649</v>
      </c>
      <c r="I9" s="14"/>
      <c r="J9" s="28">
        <f t="shared" ref="J9:J72" si="1">H9/H$85*100</f>
        <v>1.3059950901750454E-4</v>
      </c>
    </row>
    <row r="10" spans="1:10" ht="21.75" customHeight="1" x14ac:dyDescent="0.2">
      <c r="A10" s="61" t="s">
        <v>178</v>
      </c>
      <c r="B10" s="61"/>
      <c r="D10" s="26">
        <v>1052843</v>
      </c>
      <c r="E10" s="14"/>
      <c r="F10" s="28">
        <f t="shared" si="0"/>
        <v>5.2195375829101399E-4</v>
      </c>
      <c r="G10" s="14"/>
      <c r="H10" s="26">
        <v>2192805</v>
      </c>
      <c r="I10" s="14"/>
      <c r="J10" s="28">
        <f t="shared" si="1"/>
        <v>5.179913869936924E-5</v>
      </c>
    </row>
    <row r="11" spans="1:10" ht="21.75" customHeight="1" x14ac:dyDescent="0.2">
      <c r="A11" s="61" t="s">
        <v>180</v>
      </c>
      <c r="B11" s="61"/>
      <c r="D11" s="26">
        <v>1223457</v>
      </c>
      <c r="E11" s="14"/>
      <c r="F11" s="28">
        <f t="shared" si="0"/>
        <v>6.0653675738685546E-4</v>
      </c>
      <c r="G11" s="14"/>
      <c r="H11" s="26">
        <v>2791530</v>
      </c>
      <c r="I11" s="14"/>
      <c r="J11" s="28">
        <f t="shared" si="1"/>
        <v>6.5942411501912027E-5</v>
      </c>
    </row>
    <row r="12" spans="1:10" ht="21.75" customHeight="1" x14ac:dyDescent="0.2">
      <c r="A12" s="61" t="s">
        <v>181</v>
      </c>
      <c r="B12" s="61"/>
      <c r="D12" s="26">
        <v>13990</v>
      </c>
      <c r="E12" s="14"/>
      <c r="F12" s="28">
        <f t="shared" si="0"/>
        <v>6.9356334025978096E-6</v>
      </c>
      <c r="G12" s="14"/>
      <c r="H12" s="26">
        <v>187624</v>
      </c>
      <c r="I12" s="14"/>
      <c r="J12" s="28">
        <f t="shared" si="1"/>
        <v>4.4321139359543848E-6</v>
      </c>
    </row>
    <row r="13" spans="1:10" ht="21.75" customHeight="1" x14ac:dyDescent="0.2">
      <c r="A13" s="61" t="s">
        <v>239</v>
      </c>
      <c r="B13" s="61"/>
      <c r="D13" s="26">
        <v>0</v>
      </c>
      <c r="E13" s="14"/>
      <c r="F13" s="28">
        <f t="shared" si="0"/>
        <v>0</v>
      </c>
      <c r="G13" s="14"/>
      <c r="H13" s="26">
        <v>16175</v>
      </c>
      <c r="I13" s="14"/>
      <c r="J13" s="28">
        <f t="shared" si="1"/>
        <v>3.82091006023015E-7</v>
      </c>
    </row>
    <row r="14" spans="1:10" ht="21.75" customHeight="1" x14ac:dyDescent="0.2">
      <c r="A14" s="61" t="s">
        <v>182</v>
      </c>
      <c r="B14" s="61"/>
      <c r="D14" s="26">
        <v>86295</v>
      </c>
      <c r="E14" s="14"/>
      <c r="F14" s="28">
        <f t="shared" si="0"/>
        <v>4.2781306967632448E-5</v>
      </c>
      <c r="G14" s="14"/>
      <c r="H14" s="26">
        <v>831477</v>
      </c>
      <c r="I14" s="14"/>
      <c r="J14" s="28">
        <f t="shared" si="1"/>
        <v>1.9641414739721699E-5</v>
      </c>
    </row>
    <row r="15" spans="1:10" ht="21.75" customHeight="1" x14ac:dyDescent="0.2">
      <c r="A15" s="61" t="s">
        <v>184</v>
      </c>
      <c r="B15" s="61"/>
      <c r="D15" s="26">
        <v>78235</v>
      </c>
      <c r="E15" s="14"/>
      <c r="F15" s="28">
        <f t="shared" si="0"/>
        <v>3.8785509596300191E-5</v>
      </c>
      <c r="G15" s="14"/>
      <c r="H15" s="26">
        <v>6174013</v>
      </c>
      <c r="I15" s="14"/>
      <c r="J15" s="28">
        <f t="shared" si="1"/>
        <v>1.4584450314492569E-4</v>
      </c>
    </row>
    <row r="16" spans="1:10" ht="21.75" customHeight="1" x14ac:dyDescent="0.2">
      <c r="A16" s="61" t="s">
        <v>240</v>
      </c>
      <c r="B16" s="61"/>
      <c r="D16" s="26">
        <v>0</v>
      </c>
      <c r="E16" s="14"/>
      <c r="F16" s="28">
        <f t="shared" si="0"/>
        <v>0</v>
      </c>
      <c r="G16" s="14"/>
      <c r="H16" s="26">
        <v>1553424657</v>
      </c>
      <c r="I16" s="14"/>
      <c r="J16" s="28">
        <f t="shared" si="1"/>
        <v>3.6695492424982198E-2</v>
      </c>
    </row>
    <row r="17" spans="1:10" ht="21.75" customHeight="1" x14ac:dyDescent="0.2">
      <c r="A17" s="61" t="s">
        <v>240</v>
      </c>
      <c r="B17" s="61"/>
      <c r="D17" s="26">
        <v>0</v>
      </c>
      <c r="E17" s="14"/>
      <c r="F17" s="28">
        <f t="shared" si="0"/>
        <v>0</v>
      </c>
      <c r="G17" s="14"/>
      <c r="H17" s="26">
        <v>1405479450</v>
      </c>
      <c r="I17" s="14"/>
      <c r="J17" s="28">
        <f t="shared" si="1"/>
        <v>3.3200683585482151E-2</v>
      </c>
    </row>
    <row r="18" spans="1:10" ht="21.75" customHeight="1" x14ac:dyDescent="0.2">
      <c r="A18" s="61" t="s">
        <v>240</v>
      </c>
      <c r="B18" s="61"/>
      <c r="D18" s="26">
        <v>0</v>
      </c>
      <c r="E18" s="14"/>
      <c r="F18" s="28">
        <f t="shared" si="0"/>
        <v>0</v>
      </c>
      <c r="G18" s="14"/>
      <c r="H18" s="26">
        <v>288493149</v>
      </c>
      <c r="I18" s="14"/>
      <c r="J18" s="28">
        <f t="shared" si="1"/>
        <v>6.8148771271813032E-3</v>
      </c>
    </row>
    <row r="19" spans="1:10" ht="21.75" customHeight="1" x14ac:dyDescent="0.2">
      <c r="A19" s="61" t="s">
        <v>240</v>
      </c>
      <c r="B19" s="61"/>
      <c r="D19" s="26">
        <v>0</v>
      </c>
      <c r="E19" s="14"/>
      <c r="F19" s="28">
        <f t="shared" si="0"/>
        <v>0</v>
      </c>
      <c r="G19" s="14"/>
      <c r="H19" s="26">
        <v>178273971</v>
      </c>
      <c r="I19" s="14"/>
      <c r="J19" s="28">
        <f t="shared" si="1"/>
        <v>4.2112445704548876E-3</v>
      </c>
    </row>
    <row r="20" spans="1:10" ht="21.75" customHeight="1" x14ac:dyDescent="0.2">
      <c r="A20" s="61" t="s">
        <v>240</v>
      </c>
      <c r="B20" s="61"/>
      <c r="D20" s="26">
        <v>0</v>
      </c>
      <c r="E20" s="14"/>
      <c r="F20" s="28">
        <f t="shared" si="0"/>
        <v>0</v>
      </c>
      <c r="G20" s="14"/>
      <c r="H20" s="26">
        <v>251506848</v>
      </c>
      <c r="I20" s="14"/>
      <c r="J20" s="28">
        <f t="shared" si="1"/>
        <v>5.9411749350230308E-3</v>
      </c>
    </row>
    <row r="21" spans="1:10" ht="21.75" customHeight="1" x14ac:dyDescent="0.2">
      <c r="A21" s="61" t="s">
        <v>240</v>
      </c>
      <c r="B21" s="61"/>
      <c r="D21" s="26">
        <v>0</v>
      </c>
      <c r="E21" s="14"/>
      <c r="F21" s="28">
        <f t="shared" si="0"/>
        <v>0</v>
      </c>
      <c r="G21" s="14"/>
      <c r="H21" s="26">
        <v>687945204</v>
      </c>
      <c r="I21" s="14"/>
      <c r="J21" s="28">
        <f t="shared" si="1"/>
        <v>1.6250860901704377E-2</v>
      </c>
    </row>
    <row r="22" spans="1:10" ht="21.75" customHeight="1" x14ac:dyDescent="0.2">
      <c r="A22" s="61" t="s">
        <v>240</v>
      </c>
      <c r="B22" s="61"/>
      <c r="D22" s="26">
        <v>0</v>
      </c>
      <c r="E22" s="14"/>
      <c r="F22" s="28">
        <f t="shared" si="0"/>
        <v>0</v>
      </c>
      <c r="G22" s="14"/>
      <c r="H22" s="26">
        <v>4315068492</v>
      </c>
      <c r="I22" s="14"/>
      <c r="J22" s="28">
        <f t="shared" si="1"/>
        <v>0.10193192341060243</v>
      </c>
    </row>
    <row r="23" spans="1:10" ht="21.75" customHeight="1" x14ac:dyDescent="0.2">
      <c r="A23" s="61" t="s">
        <v>240</v>
      </c>
      <c r="B23" s="61"/>
      <c r="D23" s="26">
        <v>0</v>
      </c>
      <c r="E23" s="14"/>
      <c r="F23" s="28">
        <f t="shared" si="0"/>
        <v>0</v>
      </c>
      <c r="G23" s="14"/>
      <c r="H23" s="26">
        <v>665753424</v>
      </c>
      <c r="I23" s="14"/>
      <c r="J23" s="28">
        <f t="shared" si="1"/>
        <v>1.5726639600582806E-2</v>
      </c>
    </row>
    <row r="24" spans="1:10" ht="21.75" customHeight="1" x14ac:dyDescent="0.2">
      <c r="A24" s="61" t="s">
        <v>240</v>
      </c>
      <c r="B24" s="61"/>
      <c r="D24" s="26">
        <v>0</v>
      </c>
      <c r="E24" s="14"/>
      <c r="F24" s="28">
        <f t="shared" si="0"/>
        <v>0</v>
      </c>
      <c r="G24" s="14"/>
      <c r="H24" s="26">
        <v>125753424</v>
      </c>
      <c r="I24" s="14"/>
      <c r="J24" s="28">
        <f t="shared" si="1"/>
        <v>2.9705874675115154E-3</v>
      </c>
    </row>
    <row r="25" spans="1:10" ht="21.75" customHeight="1" x14ac:dyDescent="0.2">
      <c r="A25" s="61" t="s">
        <v>241</v>
      </c>
      <c r="B25" s="61"/>
      <c r="D25" s="26">
        <v>0</v>
      </c>
      <c r="E25" s="14"/>
      <c r="F25" s="28">
        <f t="shared" si="0"/>
        <v>0</v>
      </c>
      <c r="G25" s="14"/>
      <c r="H25" s="26">
        <v>7520547900</v>
      </c>
      <c r="I25" s="14"/>
      <c r="J25" s="28">
        <f t="shared" si="1"/>
        <v>0.17765277978085151</v>
      </c>
    </row>
    <row r="26" spans="1:10" ht="21.75" customHeight="1" x14ac:dyDescent="0.2">
      <c r="A26" s="61" t="s">
        <v>242</v>
      </c>
      <c r="B26" s="61"/>
      <c r="D26" s="26">
        <v>0</v>
      </c>
      <c r="E26" s="14"/>
      <c r="F26" s="28">
        <f t="shared" si="0"/>
        <v>0</v>
      </c>
      <c r="G26" s="14"/>
      <c r="H26" s="26">
        <v>4438356162</v>
      </c>
      <c r="I26" s="14"/>
      <c r="J26" s="28">
        <f t="shared" si="1"/>
        <v>0.10484426405113</v>
      </c>
    </row>
    <row r="27" spans="1:10" ht="21.75" customHeight="1" x14ac:dyDescent="0.2">
      <c r="A27" s="61" t="s">
        <v>240</v>
      </c>
      <c r="B27" s="61"/>
      <c r="D27" s="26">
        <v>0</v>
      </c>
      <c r="E27" s="14"/>
      <c r="F27" s="28">
        <f t="shared" si="0"/>
        <v>0</v>
      </c>
      <c r="G27" s="14"/>
      <c r="H27" s="26">
        <v>2301369850</v>
      </c>
      <c r="I27" s="14"/>
      <c r="J27" s="28">
        <f t="shared" si="1"/>
        <v>5.4363692192737872E-2</v>
      </c>
    </row>
    <row r="28" spans="1:10" ht="21.75" customHeight="1" x14ac:dyDescent="0.2">
      <c r="A28" s="61" t="s">
        <v>186</v>
      </c>
      <c r="B28" s="61"/>
      <c r="D28" s="26">
        <v>1081655</v>
      </c>
      <c r="E28" s="14"/>
      <c r="F28" s="28">
        <f t="shared" si="0"/>
        <v>5.3623749450228261E-4</v>
      </c>
      <c r="G28" s="14"/>
      <c r="H28" s="26">
        <v>1767674</v>
      </c>
      <c r="I28" s="14"/>
      <c r="J28" s="28">
        <f t="shared" si="1"/>
        <v>4.1756558700508625E-5</v>
      </c>
    </row>
    <row r="29" spans="1:10" ht="21.75" customHeight="1" x14ac:dyDescent="0.2">
      <c r="A29" s="61" t="s">
        <v>243</v>
      </c>
      <c r="B29" s="61"/>
      <c r="D29" s="26">
        <v>0</v>
      </c>
      <c r="E29" s="14"/>
      <c r="F29" s="28">
        <f t="shared" si="0"/>
        <v>0</v>
      </c>
      <c r="G29" s="14"/>
      <c r="H29" s="26">
        <v>377698438308</v>
      </c>
      <c r="I29" s="14"/>
      <c r="J29" s="28">
        <f t="shared" si="1"/>
        <v>8.9221129067341831</v>
      </c>
    </row>
    <row r="30" spans="1:10" ht="21.75" customHeight="1" x14ac:dyDescent="0.2">
      <c r="A30" s="61" t="s">
        <v>243</v>
      </c>
      <c r="B30" s="61"/>
      <c r="D30" s="26">
        <v>0</v>
      </c>
      <c r="E30" s="14"/>
      <c r="F30" s="28">
        <f t="shared" si="0"/>
        <v>0</v>
      </c>
      <c r="G30" s="14"/>
      <c r="H30" s="26">
        <v>90139079425</v>
      </c>
      <c r="I30" s="14"/>
      <c r="J30" s="28">
        <f t="shared" si="1"/>
        <v>2.1292940673562106</v>
      </c>
    </row>
    <row r="31" spans="1:10" ht="21.75" customHeight="1" x14ac:dyDescent="0.2">
      <c r="A31" s="61" t="s">
        <v>243</v>
      </c>
      <c r="B31" s="61"/>
      <c r="D31" s="26">
        <v>0</v>
      </c>
      <c r="E31" s="14"/>
      <c r="F31" s="28">
        <f t="shared" si="0"/>
        <v>0</v>
      </c>
      <c r="G31" s="14"/>
      <c r="H31" s="26">
        <v>24221457524</v>
      </c>
      <c r="I31" s="14"/>
      <c r="J31" s="28">
        <f t="shared" si="1"/>
        <v>0.57216699058354781</v>
      </c>
    </row>
    <row r="32" spans="1:10" ht="21.75" customHeight="1" x14ac:dyDescent="0.2">
      <c r="A32" s="61" t="s">
        <v>240</v>
      </c>
      <c r="B32" s="61"/>
      <c r="D32" s="26">
        <v>0</v>
      </c>
      <c r="E32" s="14"/>
      <c r="F32" s="28">
        <f t="shared" si="0"/>
        <v>0</v>
      </c>
      <c r="G32" s="14"/>
      <c r="H32" s="26">
        <v>46999972965</v>
      </c>
      <c r="I32" s="14"/>
      <c r="J32" s="28">
        <f t="shared" si="1"/>
        <v>1.1102483433231134</v>
      </c>
    </row>
    <row r="33" spans="1:10" ht="21.75" customHeight="1" x14ac:dyDescent="0.2">
      <c r="A33" s="61" t="s">
        <v>240</v>
      </c>
      <c r="B33" s="61"/>
      <c r="D33" s="26">
        <v>0</v>
      </c>
      <c r="E33" s="14"/>
      <c r="F33" s="28">
        <f t="shared" si="0"/>
        <v>0</v>
      </c>
      <c r="G33" s="14"/>
      <c r="H33" s="26">
        <v>16762191765</v>
      </c>
      <c r="I33" s="14"/>
      <c r="J33" s="28">
        <f t="shared" si="1"/>
        <v>0.39596183707199678</v>
      </c>
    </row>
    <row r="34" spans="1:10" ht="21.75" customHeight="1" x14ac:dyDescent="0.2">
      <c r="A34" s="61" t="s">
        <v>240</v>
      </c>
      <c r="B34" s="61"/>
      <c r="D34" s="26">
        <v>0</v>
      </c>
      <c r="E34" s="14"/>
      <c r="F34" s="28">
        <f t="shared" si="0"/>
        <v>0</v>
      </c>
      <c r="G34" s="14"/>
      <c r="H34" s="26">
        <v>2209315040</v>
      </c>
      <c r="I34" s="14"/>
      <c r="J34" s="28">
        <f t="shared" si="1"/>
        <v>5.2189144127071256E-2</v>
      </c>
    </row>
    <row r="35" spans="1:10" ht="21.75" customHeight="1" x14ac:dyDescent="0.2">
      <c r="A35" s="61" t="s">
        <v>244</v>
      </c>
      <c r="B35" s="61"/>
      <c r="D35" s="26">
        <v>0</v>
      </c>
      <c r="E35" s="14"/>
      <c r="F35" s="28">
        <f t="shared" si="0"/>
        <v>0</v>
      </c>
      <c r="G35" s="14"/>
      <c r="H35" s="26">
        <v>94315068450</v>
      </c>
      <c r="I35" s="14"/>
      <c r="J35" s="28">
        <f t="shared" si="1"/>
        <v>2.2279406112636799</v>
      </c>
    </row>
    <row r="36" spans="1:10" ht="21.75" customHeight="1" x14ac:dyDescent="0.2">
      <c r="A36" s="61" t="s">
        <v>193</v>
      </c>
      <c r="B36" s="61"/>
      <c r="D36" s="26">
        <v>0</v>
      </c>
      <c r="E36" s="14"/>
      <c r="F36" s="28">
        <f t="shared" si="0"/>
        <v>0</v>
      </c>
      <c r="G36" s="14"/>
      <c r="H36" s="26">
        <v>35365556142</v>
      </c>
      <c r="I36" s="14"/>
      <c r="J36" s="28">
        <f t="shared" si="1"/>
        <v>0.83541644048594732</v>
      </c>
    </row>
    <row r="37" spans="1:10" ht="21.75" customHeight="1" x14ac:dyDescent="0.2">
      <c r="A37" s="61" t="s">
        <v>187</v>
      </c>
      <c r="B37" s="61"/>
      <c r="D37" s="26">
        <v>950093</v>
      </c>
      <c r="E37" s="14"/>
      <c r="F37" s="28">
        <f t="shared" si="0"/>
        <v>4.7101477815399292E-4</v>
      </c>
      <c r="G37" s="14"/>
      <c r="H37" s="26">
        <v>1383634</v>
      </c>
      <c r="I37" s="14"/>
      <c r="J37" s="28">
        <f t="shared" si="1"/>
        <v>3.2684643402018445E-5</v>
      </c>
    </row>
    <row r="38" spans="1:10" ht="21.75" customHeight="1" x14ac:dyDescent="0.2">
      <c r="A38" s="61" t="s">
        <v>190</v>
      </c>
      <c r="B38" s="61"/>
      <c r="D38" s="26">
        <v>0</v>
      </c>
      <c r="E38" s="14"/>
      <c r="F38" s="28">
        <f t="shared" si="0"/>
        <v>0</v>
      </c>
      <c r="G38" s="14"/>
      <c r="H38" s="26">
        <v>73730136970</v>
      </c>
      <c r="I38" s="14"/>
      <c r="J38" s="28">
        <f t="shared" si="1"/>
        <v>1.741676798088531</v>
      </c>
    </row>
    <row r="39" spans="1:10" ht="21.75" customHeight="1" x14ac:dyDescent="0.2">
      <c r="A39" s="61" t="s">
        <v>190</v>
      </c>
      <c r="B39" s="61"/>
      <c r="D39" s="26">
        <v>0</v>
      </c>
      <c r="E39" s="14"/>
      <c r="F39" s="28">
        <f t="shared" si="0"/>
        <v>0</v>
      </c>
      <c r="G39" s="14"/>
      <c r="H39" s="26">
        <v>115469588988</v>
      </c>
      <c r="I39" s="14"/>
      <c r="J39" s="28">
        <f t="shared" si="1"/>
        <v>2.7276594387319308</v>
      </c>
    </row>
    <row r="40" spans="1:10" ht="21.75" customHeight="1" x14ac:dyDescent="0.2">
      <c r="A40" s="61" t="s">
        <v>240</v>
      </c>
      <c r="B40" s="61"/>
      <c r="D40" s="26">
        <v>0</v>
      </c>
      <c r="E40" s="14"/>
      <c r="F40" s="28">
        <f t="shared" si="0"/>
        <v>0</v>
      </c>
      <c r="G40" s="14"/>
      <c r="H40" s="26">
        <v>44095890377</v>
      </c>
      <c r="I40" s="14"/>
      <c r="J40" s="28">
        <f t="shared" si="1"/>
        <v>1.0416471787096455</v>
      </c>
    </row>
    <row r="41" spans="1:10" ht="21.75" customHeight="1" x14ac:dyDescent="0.2">
      <c r="A41" s="61" t="s">
        <v>245</v>
      </c>
      <c r="B41" s="61"/>
      <c r="D41" s="26">
        <v>0</v>
      </c>
      <c r="E41" s="14"/>
      <c r="F41" s="28">
        <f t="shared" si="0"/>
        <v>0</v>
      </c>
      <c r="G41" s="14"/>
      <c r="H41" s="26">
        <v>27852054788</v>
      </c>
      <c r="I41" s="14"/>
      <c r="J41" s="28">
        <f t="shared" si="1"/>
        <v>0.65793011646089972</v>
      </c>
    </row>
    <row r="42" spans="1:10" ht="21.75" customHeight="1" x14ac:dyDescent="0.2">
      <c r="A42" s="61" t="s">
        <v>246</v>
      </c>
      <c r="B42" s="61"/>
      <c r="D42" s="26">
        <v>0</v>
      </c>
      <c r="E42" s="14"/>
      <c r="F42" s="28">
        <f t="shared" si="0"/>
        <v>0</v>
      </c>
      <c r="G42" s="14"/>
      <c r="H42" s="26">
        <v>84193484904</v>
      </c>
      <c r="I42" s="14"/>
      <c r="J42" s="28">
        <f t="shared" si="1"/>
        <v>1.988845338334027</v>
      </c>
    </row>
    <row r="43" spans="1:10" ht="21.75" customHeight="1" x14ac:dyDescent="0.2">
      <c r="A43" s="61" t="s">
        <v>247</v>
      </c>
      <c r="B43" s="61"/>
      <c r="D43" s="26">
        <v>0</v>
      </c>
      <c r="E43" s="14"/>
      <c r="F43" s="28">
        <f t="shared" si="0"/>
        <v>0</v>
      </c>
      <c r="G43" s="14"/>
      <c r="H43" s="26">
        <v>129294153415</v>
      </c>
      <c r="I43" s="14"/>
      <c r="J43" s="28">
        <f t="shared" si="1"/>
        <v>3.054227706413069</v>
      </c>
    </row>
    <row r="44" spans="1:10" ht="21.75" customHeight="1" x14ac:dyDescent="0.2">
      <c r="A44" s="61" t="s">
        <v>248</v>
      </c>
      <c r="B44" s="61"/>
      <c r="D44" s="26">
        <v>0</v>
      </c>
      <c r="E44" s="14"/>
      <c r="F44" s="28">
        <f t="shared" si="0"/>
        <v>0</v>
      </c>
      <c r="G44" s="14"/>
      <c r="H44" s="26">
        <v>26301369856</v>
      </c>
      <c r="I44" s="14"/>
      <c r="J44" s="28">
        <f t="shared" si="1"/>
        <v>0.62129934269319576</v>
      </c>
    </row>
    <row r="45" spans="1:10" ht="21.75" customHeight="1" x14ac:dyDescent="0.2">
      <c r="A45" s="61" t="s">
        <v>249</v>
      </c>
      <c r="B45" s="61"/>
      <c r="D45" s="26">
        <v>0</v>
      </c>
      <c r="E45" s="14"/>
      <c r="F45" s="28">
        <f t="shared" si="0"/>
        <v>0</v>
      </c>
      <c r="G45" s="14"/>
      <c r="H45" s="26">
        <v>124273972552</v>
      </c>
      <c r="I45" s="14"/>
      <c r="J45" s="28">
        <f t="shared" si="1"/>
        <v>2.935639393809597</v>
      </c>
    </row>
    <row r="46" spans="1:10" ht="21.75" customHeight="1" x14ac:dyDescent="0.2">
      <c r="A46" s="61" t="s">
        <v>190</v>
      </c>
      <c r="B46" s="61"/>
      <c r="D46" s="26">
        <v>0</v>
      </c>
      <c r="E46" s="14"/>
      <c r="F46" s="28">
        <f t="shared" si="0"/>
        <v>0</v>
      </c>
      <c r="G46" s="14"/>
      <c r="H46" s="26">
        <v>133150684896</v>
      </c>
      <c r="I46" s="14"/>
      <c r="J46" s="28">
        <f t="shared" si="1"/>
        <v>3.1453279223843036</v>
      </c>
    </row>
    <row r="47" spans="1:10" ht="21.75" customHeight="1" x14ac:dyDescent="0.2">
      <c r="A47" s="61" t="s">
        <v>250</v>
      </c>
      <c r="B47" s="61"/>
      <c r="D47" s="26">
        <v>0</v>
      </c>
      <c r="E47" s="14"/>
      <c r="F47" s="28">
        <f t="shared" si="0"/>
        <v>0</v>
      </c>
      <c r="G47" s="14"/>
      <c r="H47" s="26">
        <v>230405479384</v>
      </c>
      <c r="I47" s="14"/>
      <c r="J47" s="28">
        <f t="shared" si="1"/>
        <v>5.4427116791992338</v>
      </c>
    </row>
    <row r="48" spans="1:10" ht="21.75" customHeight="1" x14ac:dyDescent="0.2">
      <c r="A48" s="61" t="s">
        <v>251</v>
      </c>
      <c r="B48" s="61"/>
      <c r="D48" s="26">
        <v>0</v>
      </c>
      <c r="E48" s="14"/>
      <c r="F48" s="28">
        <f t="shared" si="0"/>
        <v>0</v>
      </c>
      <c r="G48" s="14"/>
      <c r="H48" s="26">
        <v>177205479407</v>
      </c>
      <c r="I48" s="14"/>
      <c r="J48" s="28">
        <f t="shared" si="1"/>
        <v>4.1860043214473759</v>
      </c>
    </row>
    <row r="49" spans="1:10" ht="21.75" customHeight="1" x14ac:dyDescent="0.2">
      <c r="A49" s="61" t="s">
        <v>252</v>
      </c>
      <c r="B49" s="61"/>
      <c r="D49" s="26">
        <v>0</v>
      </c>
      <c r="E49" s="14"/>
      <c r="F49" s="28">
        <f t="shared" si="0"/>
        <v>0</v>
      </c>
      <c r="G49" s="14"/>
      <c r="H49" s="26">
        <v>226791780768</v>
      </c>
      <c r="I49" s="14"/>
      <c r="J49" s="28">
        <f t="shared" si="1"/>
        <v>5.3573477385716339</v>
      </c>
    </row>
    <row r="50" spans="1:10" ht="21.75" customHeight="1" x14ac:dyDescent="0.2">
      <c r="A50" s="61" t="s">
        <v>253</v>
      </c>
      <c r="B50" s="61"/>
      <c r="D50" s="26">
        <v>0</v>
      </c>
      <c r="E50" s="14"/>
      <c r="F50" s="28">
        <f t="shared" si="0"/>
        <v>0</v>
      </c>
      <c r="G50" s="14"/>
      <c r="H50" s="26">
        <v>85932054781</v>
      </c>
      <c r="I50" s="14"/>
      <c r="J50" s="28">
        <f t="shared" si="1"/>
        <v>2.0299143901636554</v>
      </c>
    </row>
    <row r="51" spans="1:10" ht="21.75" customHeight="1" x14ac:dyDescent="0.2">
      <c r="A51" s="61" t="s">
        <v>190</v>
      </c>
      <c r="B51" s="61"/>
      <c r="D51" s="26">
        <v>0</v>
      </c>
      <c r="E51" s="14"/>
      <c r="F51" s="28">
        <f t="shared" si="0"/>
        <v>0</v>
      </c>
      <c r="G51" s="14"/>
      <c r="H51" s="26">
        <v>132065753400</v>
      </c>
      <c r="I51" s="14"/>
      <c r="J51" s="28">
        <f t="shared" si="1"/>
        <v>3.119699324747661</v>
      </c>
    </row>
    <row r="52" spans="1:10" ht="21.75" customHeight="1" x14ac:dyDescent="0.2">
      <c r="A52" s="61" t="s">
        <v>254</v>
      </c>
      <c r="B52" s="61"/>
      <c r="D52" s="26">
        <v>0</v>
      </c>
      <c r="E52" s="14"/>
      <c r="F52" s="28">
        <f t="shared" si="0"/>
        <v>0</v>
      </c>
      <c r="G52" s="14"/>
      <c r="H52" s="26">
        <v>65534246560</v>
      </c>
      <c r="I52" s="14"/>
      <c r="J52" s="28">
        <f t="shared" si="1"/>
        <v>1.5480708622609405</v>
      </c>
    </row>
    <row r="53" spans="1:10" ht="21.75" customHeight="1" x14ac:dyDescent="0.2">
      <c r="A53" s="61" t="s">
        <v>253</v>
      </c>
      <c r="B53" s="61"/>
      <c r="D53" s="26">
        <v>0</v>
      </c>
      <c r="E53" s="14"/>
      <c r="F53" s="28">
        <f t="shared" si="0"/>
        <v>0</v>
      </c>
      <c r="G53" s="14"/>
      <c r="H53" s="26">
        <v>72664372592</v>
      </c>
      <c r="I53" s="14"/>
      <c r="J53" s="28">
        <f t="shared" si="1"/>
        <v>1.7165009722230899</v>
      </c>
    </row>
    <row r="54" spans="1:10" ht="21.75" customHeight="1" x14ac:dyDescent="0.2">
      <c r="A54" s="61" t="s">
        <v>250</v>
      </c>
      <c r="B54" s="61"/>
      <c r="D54" s="26">
        <v>0</v>
      </c>
      <c r="E54" s="14"/>
      <c r="F54" s="28">
        <f t="shared" si="0"/>
        <v>0</v>
      </c>
      <c r="G54" s="14"/>
      <c r="H54" s="26">
        <v>43724931461</v>
      </c>
      <c r="I54" s="14"/>
      <c r="J54" s="28">
        <f t="shared" si="1"/>
        <v>1.0328842689471944</v>
      </c>
    </row>
    <row r="55" spans="1:10" ht="21.75" customHeight="1" x14ac:dyDescent="0.2">
      <c r="A55" s="61" t="s">
        <v>255</v>
      </c>
      <c r="B55" s="61"/>
      <c r="D55" s="26">
        <v>0</v>
      </c>
      <c r="E55" s="14"/>
      <c r="F55" s="28">
        <f t="shared" si="0"/>
        <v>0</v>
      </c>
      <c r="G55" s="14"/>
      <c r="H55" s="26">
        <v>63575358024</v>
      </c>
      <c r="I55" s="14"/>
      <c r="J55" s="28">
        <f t="shared" si="1"/>
        <v>1.5017973728385485</v>
      </c>
    </row>
    <row r="56" spans="1:10" ht="21.75" customHeight="1" x14ac:dyDescent="0.2">
      <c r="A56" s="61" t="s">
        <v>256</v>
      </c>
      <c r="B56" s="61"/>
      <c r="D56" s="26">
        <v>0</v>
      </c>
      <c r="E56" s="14"/>
      <c r="F56" s="28">
        <f t="shared" si="0"/>
        <v>0</v>
      </c>
      <c r="G56" s="14"/>
      <c r="H56" s="26">
        <v>65150684919</v>
      </c>
      <c r="I56" s="14"/>
      <c r="J56" s="28">
        <f t="shared" si="1"/>
        <v>1.5390102469112323</v>
      </c>
    </row>
    <row r="57" spans="1:10" ht="21.75" customHeight="1" x14ac:dyDescent="0.2">
      <c r="A57" s="61" t="s">
        <v>249</v>
      </c>
      <c r="B57" s="61"/>
      <c r="D57" s="26">
        <v>0</v>
      </c>
      <c r="E57" s="14"/>
      <c r="F57" s="28">
        <f t="shared" si="0"/>
        <v>0</v>
      </c>
      <c r="G57" s="14"/>
      <c r="H57" s="26">
        <v>92350684919</v>
      </c>
      <c r="I57" s="14"/>
      <c r="J57" s="28">
        <f t="shared" si="1"/>
        <v>2.1815373173177859</v>
      </c>
    </row>
    <row r="58" spans="1:10" ht="21.75" customHeight="1" x14ac:dyDescent="0.2">
      <c r="A58" s="61" t="s">
        <v>244</v>
      </c>
      <c r="B58" s="61"/>
      <c r="D58" s="26">
        <v>0</v>
      </c>
      <c r="E58" s="14"/>
      <c r="F58" s="28">
        <f t="shared" si="0"/>
        <v>0</v>
      </c>
      <c r="G58" s="14"/>
      <c r="H58" s="26">
        <v>82110575323</v>
      </c>
      <c r="I58" s="14"/>
      <c r="J58" s="28">
        <f t="shared" si="1"/>
        <v>1.9396421842530833</v>
      </c>
    </row>
    <row r="59" spans="1:10" ht="21.75" customHeight="1" x14ac:dyDescent="0.2">
      <c r="A59" s="61" t="s">
        <v>189</v>
      </c>
      <c r="B59" s="61"/>
      <c r="D59" s="26">
        <v>0</v>
      </c>
      <c r="E59" s="14"/>
      <c r="F59" s="28">
        <f t="shared" si="0"/>
        <v>0</v>
      </c>
      <c r="G59" s="14"/>
      <c r="H59" s="26">
        <v>49752646600</v>
      </c>
      <c r="I59" s="14"/>
      <c r="J59" s="28">
        <f t="shared" si="1"/>
        <v>1.1752728773849481</v>
      </c>
    </row>
    <row r="60" spans="1:10" ht="21.75" customHeight="1" x14ac:dyDescent="0.2">
      <c r="A60" s="61" t="s">
        <v>257</v>
      </c>
      <c r="B60" s="61"/>
      <c r="D60" s="26">
        <v>0</v>
      </c>
      <c r="E60" s="14"/>
      <c r="F60" s="28">
        <f t="shared" si="0"/>
        <v>0</v>
      </c>
      <c r="G60" s="14"/>
      <c r="H60" s="26">
        <v>36125753393</v>
      </c>
      <c r="I60" s="14"/>
      <c r="J60" s="28">
        <f t="shared" si="1"/>
        <v>0.85337406227330559</v>
      </c>
    </row>
    <row r="61" spans="1:10" ht="21.75" customHeight="1" x14ac:dyDescent="0.2">
      <c r="A61" s="61" t="s">
        <v>258</v>
      </c>
      <c r="B61" s="61"/>
      <c r="D61" s="26">
        <v>0</v>
      </c>
      <c r="E61" s="14"/>
      <c r="F61" s="28">
        <f t="shared" si="0"/>
        <v>0</v>
      </c>
      <c r="G61" s="14"/>
      <c r="H61" s="26">
        <v>46529315066</v>
      </c>
      <c r="I61" s="14"/>
      <c r="J61" s="28">
        <f t="shared" si="1"/>
        <v>1.0991303124036951</v>
      </c>
    </row>
    <row r="62" spans="1:10" ht="21.75" customHeight="1" x14ac:dyDescent="0.2">
      <c r="A62" s="61" t="s">
        <v>259</v>
      </c>
      <c r="B62" s="61"/>
      <c r="D62" s="26">
        <v>0</v>
      </c>
      <c r="E62" s="14"/>
      <c r="F62" s="28">
        <f t="shared" si="0"/>
        <v>0</v>
      </c>
      <c r="G62" s="14"/>
      <c r="H62" s="26">
        <v>19526027392</v>
      </c>
      <c r="I62" s="14"/>
      <c r="J62" s="28">
        <f t="shared" si="1"/>
        <v>0.46125004326690744</v>
      </c>
    </row>
    <row r="63" spans="1:10" ht="21.75" customHeight="1" x14ac:dyDescent="0.2">
      <c r="A63" s="61" t="s">
        <v>192</v>
      </c>
      <c r="B63" s="61"/>
      <c r="D63" s="26">
        <v>0</v>
      </c>
      <c r="E63" s="14"/>
      <c r="F63" s="28">
        <f t="shared" si="0"/>
        <v>0</v>
      </c>
      <c r="G63" s="14"/>
      <c r="H63" s="26">
        <v>63031780867</v>
      </c>
      <c r="I63" s="14"/>
      <c r="J63" s="28">
        <f t="shared" si="1"/>
        <v>1.4889568199625507</v>
      </c>
    </row>
    <row r="64" spans="1:10" ht="21.75" customHeight="1" x14ac:dyDescent="0.2">
      <c r="A64" s="61" t="s">
        <v>244</v>
      </c>
      <c r="B64" s="61"/>
      <c r="D64" s="26">
        <v>0</v>
      </c>
      <c r="E64" s="14"/>
      <c r="F64" s="28">
        <f t="shared" si="0"/>
        <v>0</v>
      </c>
      <c r="G64" s="14"/>
      <c r="H64" s="26">
        <v>11769862974</v>
      </c>
      <c r="I64" s="14"/>
      <c r="J64" s="28">
        <f t="shared" si="1"/>
        <v>0.27803145499157311</v>
      </c>
    </row>
    <row r="65" spans="1:10" ht="21.75" customHeight="1" x14ac:dyDescent="0.2">
      <c r="A65" s="61" t="s">
        <v>254</v>
      </c>
      <c r="B65" s="61"/>
      <c r="D65" s="26">
        <v>0</v>
      </c>
      <c r="E65" s="14"/>
      <c r="F65" s="28">
        <f t="shared" si="0"/>
        <v>0</v>
      </c>
      <c r="G65" s="14"/>
      <c r="H65" s="26">
        <v>50354278281</v>
      </c>
      <c r="I65" s="14"/>
      <c r="J65" s="28">
        <f t="shared" si="1"/>
        <v>1.189484812732621</v>
      </c>
    </row>
    <row r="66" spans="1:10" ht="21.75" customHeight="1" x14ac:dyDescent="0.2">
      <c r="A66" s="61" t="s">
        <v>193</v>
      </c>
      <c r="B66" s="61"/>
      <c r="D66" s="26">
        <v>0</v>
      </c>
      <c r="E66" s="14"/>
      <c r="F66" s="28">
        <f t="shared" si="0"/>
        <v>0</v>
      </c>
      <c r="G66" s="14"/>
      <c r="H66" s="26">
        <v>38501369857</v>
      </c>
      <c r="I66" s="14"/>
      <c r="J66" s="28">
        <f t="shared" si="1"/>
        <v>0.90949163164916935</v>
      </c>
    </row>
    <row r="67" spans="1:10" ht="21.75" customHeight="1" x14ac:dyDescent="0.2">
      <c r="A67" s="61" t="s">
        <v>244</v>
      </c>
      <c r="B67" s="61"/>
      <c r="D67" s="26">
        <v>0</v>
      </c>
      <c r="E67" s="14"/>
      <c r="F67" s="28">
        <f t="shared" si="0"/>
        <v>0</v>
      </c>
      <c r="G67" s="14"/>
      <c r="H67" s="26">
        <v>110958904080</v>
      </c>
      <c r="I67" s="14"/>
      <c r="J67" s="28">
        <f t="shared" si="1"/>
        <v>2.6211066019869196</v>
      </c>
    </row>
    <row r="68" spans="1:10" ht="21.75" customHeight="1" x14ac:dyDescent="0.2">
      <c r="A68" s="61" t="s">
        <v>252</v>
      </c>
      <c r="B68" s="61"/>
      <c r="D68" s="26">
        <v>0</v>
      </c>
      <c r="E68" s="14"/>
      <c r="F68" s="28">
        <f t="shared" si="0"/>
        <v>0</v>
      </c>
      <c r="G68" s="14"/>
      <c r="H68" s="26">
        <v>122054794518</v>
      </c>
      <c r="I68" s="14"/>
      <c r="J68" s="28">
        <f t="shared" si="1"/>
        <v>2.8832172628942812</v>
      </c>
    </row>
    <row r="69" spans="1:10" ht="21.75" customHeight="1" x14ac:dyDescent="0.2">
      <c r="A69" s="61" t="s">
        <v>249</v>
      </c>
      <c r="B69" s="61"/>
      <c r="D69" s="26">
        <v>0</v>
      </c>
      <c r="E69" s="14"/>
      <c r="F69" s="28">
        <f t="shared" si="0"/>
        <v>0</v>
      </c>
      <c r="G69" s="14"/>
      <c r="H69" s="26">
        <v>57534246567</v>
      </c>
      <c r="I69" s="14"/>
      <c r="J69" s="28">
        <f t="shared" si="1"/>
        <v>1.359092312306722</v>
      </c>
    </row>
    <row r="70" spans="1:10" ht="21.75" customHeight="1" x14ac:dyDescent="0.2">
      <c r="A70" s="61" t="s">
        <v>260</v>
      </c>
      <c r="B70" s="61"/>
      <c r="D70" s="26">
        <v>0</v>
      </c>
      <c r="E70" s="14"/>
      <c r="F70" s="28">
        <f t="shared" si="0"/>
        <v>0</v>
      </c>
      <c r="G70" s="14"/>
      <c r="H70" s="26">
        <v>12017540685</v>
      </c>
      <c r="I70" s="14"/>
      <c r="J70" s="28">
        <f t="shared" si="1"/>
        <v>0.28388217683178751</v>
      </c>
    </row>
    <row r="71" spans="1:10" ht="21.75" customHeight="1" x14ac:dyDescent="0.2">
      <c r="A71" s="61" t="s">
        <v>261</v>
      </c>
      <c r="B71" s="61"/>
      <c r="D71" s="26">
        <v>0</v>
      </c>
      <c r="E71" s="14"/>
      <c r="F71" s="28">
        <f t="shared" si="0"/>
        <v>0</v>
      </c>
      <c r="G71" s="14"/>
      <c r="H71" s="26">
        <v>16408219173</v>
      </c>
      <c r="I71" s="14"/>
      <c r="J71" s="28">
        <f t="shared" si="1"/>
        <v>0.38760018366971827</v>
      </c>
    </row>
    <row r="72" spans="1:10" ht="21.75" customHeight="1" x14ac:dyDescent="0.2">
      <c r="A72" s="61" t="s">
        <v>244</v>
      </c>
      <c r="B72" s="61"/>
      <c r="D72" s="26">
        <v>10938132978</v>
      </c>
      <c r="E72" s="14"/>
      <c r="F72" s="28">
        <f t="shared" si="0"/>
        <v>5.4226504963740849</v>
      </c>
      <c r="G72" s="14"/>
      <c r="H72" s="26">
        <v>113307995955</v>
      </c>
      <c r="I72" s="14"/>
      <c r="J72" s="28">
        <f t="shared" si="1"/>
        <v>2.6765975990663162</v>
      </c>
    </row>
    <row r="73" spans="1:10" ht="21.75" customHeight="1" x14ac:dyDescent="0.2">
      <c r="A73" s="61" t="s">
        <v>262</v>
      </c>
      <c r="B73" s="61"/>
      <c r="D73" s="26">
        <v>0</v>
      </c>
      <c r="E73" s="14"/>
      <c r="F73" s="28">
        <f t="shared" ref="F73:F84" si="2">D73/D$85*100</f>
        <v>0</v>
      </c>
      <c r="G73" s="14"/>
      <c r="H73" s="26">
        <v>59774794484</v>
      </c>
      <c r="I73" s="14"/>
      <c r="J73" s="28">
        <f t="shared" ref="J73:J84" si="3">H73/H$85*100</f>
        <v>1.4120192494102335</v>
      </c>
    </row>
    <row r="74" spans="1:10" ht="21.75" customHeight="1" x14ac:dyDescent="0.2">
      <c r="A74" s="61" t="s">
        <v>250</v>
      </c>
      <c r="B74" s="61"/>
      <c r="D74" s="26">
        <v>0</v>
      </c>
      <c r="E74" s="14"/>
      <c r="F74" s="28">
        <f t="shared" si="2"/>
        <v>0</v>
      </c>
      <c r="G74" s="14"/>
      <c r="H74" s="26">
        <v>58602739692</v>
      </c>
      <c r="I74" s="14"/>
      <c r="J74" s="28">
        <f t="shared" si="3"/>
        <v>1.3843325975036262</v>
      </c>
    </row>
    <row r="75" spans="1:10" ht="21.75" customHeight="1" x14ac:dyDescent="0.2">
      <c r="A75" s="61" t="s">
        <v>188</v>
      </c>
      <c r="B75" s="61"/>
      <c r="D75" s="26">
        <v>9688328779</v>
      </c>
      <c r="E75" s="14"/>
      <c r="F75" s="28">
        <f t="shared" si="2"/>
        <v>4.8030519438872084</v>
      </c>
      <c r="G75" s="14"/>
      <c r="H75" s="26">
        <v>145912328779</v>
      </c>
      <c r="I75" s="14"/>
      <c r="J75" s="28">
        <f t="shared" si="3"/>
        <v>3.4467875421532637</v>
      </c>
    </row>
    <row r="76" spans="1:10" ht="21.75" customHeight="1" x14ac:dyDescent="0.2">
      <c r="A76" s="61" t="s">
        <v>189</v>
      </c>
      <c r="B76" s="61"/>
      <c r="D76" s="26">
        <v>999397260</v>
      </c>
      <c r="E76" s="14"/>
      <c r="F76" s="28">
        <f t="shared" si="2"/>
        <v>0.49545768541248947</v>
      </c>
      <c r="G76" s="14"/>
      <c r="H76" s="26">
        <v>8994575341</v>
      </c>
      <c r="I76" s="14"/>
      <c r="J76" s="28">
        <f t="shared" si="3"/>
        <v>0.21247272586043237</v>
      </c>
    </row>
    <row r="77" spans="1:10" ht="21.75" customHeight="1" x14ac:dyDescent="0.2">
      <c r="A77" s="61" t="s">
        <v>190</v>
      </c>
      <c r="B77" s="61"/>
      <c r="D77" s="26">
        <v>7643835615</v>
      </c>
      <c r="E77" s="14"/>
      <c r="F77" s="28">
        <f t="shared" si="2"/>
        <v>3.7894811733638867</v>
      </c>
      <c r="G77" s="14"/>
      <c r="H77" s="26">
        <v>104465753405</v>
      </c>
      <c r="I77" s="14"/>
      <c r="J77" s="28">
        <f t="shared" si="3"/>
        <v>2.4677233269532399</v>
      </c>
    </row>
    <row r="78" spans="1:10" ht="21.75" customHeight="1" x14ac:dyDescent="0.2">
      <c r="A78" s="61" t="s">
        <v>191</v>
      </c>
      <c r="B78" s="61"/>
      <c r="D78" s="26">
        <v>17835616553</v>
      </c>
      <c r="E78" s="14"/>
      <c r="F78" s="28">
        <f t="shared" si="2"/>
        <v>8.8421227963483346</v>
      </c>
      <c r="G78" s="14"/>
      <c r="H78" s="26">
        <v>49260274069</v>
      </c>
      <c r="I78" s="14"/>
      <c r="J78" s="28">
        <f t="shared" si="3"/>
        <v>1.1636418965065625</v>
      </c>
    </row>
    <row r="79" spans="1:10" ht="21.75" customHeight="1" x14ac:dyDescent="0.2">
      <c r="A79" s="61" t="s">
        <v>192</v>
      </c>
      <c r="B79" s="61"/>
      <c r="D79" s="26">
        <v>3096493154</v>
      </c>
      <c r="E79" s="14"/>
      <c r="F79" s="28">
        <f t="shared" si="2"/>
        <v>1.535106601129224</v>
      </c>
      <c r="G79" s="14"/>
      <c r="H79" s="26">
        <v>19198257534</v>
      </c>
      <c r="I79" s="14"/>
      <c r="J79" s="28">
        <f t="shared" si="3"/>
        <v>0.4535073591996901</v>
      </c>
    </row>
    <row r="80" spans="1:10" ht="21.75" customHeight="1" x14ac:dyDescent="0.2">
      <c r="A80" s="61" t="s">
        <v>190</v>
      </c>
      <c r="B80" s="61"/>
      <c r="D80" s="26">
        <v>26464657540</v>
      </c>
      <c r="E80" s="14"/>
      <c r="F80" s="28">
        <f t="shared" si="2"/>
        <v>13.12002593443431</v>
      </c>
      <c r="G80" s="14"/>
      <c r="H80" s="26">
        <v>47697534240</v>
      </c>
      <c r="I80" s="14"/>
      <c r="J80" s="28">
        <f t="shared" si="3"/>
        <v>1.1267263581192459</v>
      </c>
    </row>
    <row r="81" spans="1:10" ht="21.75" customHeight="1" x14ac:dyDescent="0.2">
      <c r="A81" s="61" t="s">
        <v>191</v>
      </c>
      <c r="B81" s="61"/>
      <c r="D81" s="26">
        <v>99022493132</v>
      </c>
      <c r="E81" s="14"/>
      <c r="F81" s="28">
        <f t="shared" si="2"/>
        <v>49.091044387048704</v>
      </c>
      <c r="G81" s="14"/>
      <c r="H81" s="26">
        <v>153325150656</v>
      </c>
      <c r="I81" s="14"/>
      <c r="J81" s="28">
        <f t="shared" si="3"/>
        <v>3.6218955834795294</v>
      </c>
    </row>
    <row r="82" spans="1:10" ht="21.75" customHeight="1" x14ac:dyDescent="0.2">
      <c r="A82" s="61" t="s">
        <v>188</v>
      </c>
      <c r="B82" s="61"/>
      <c r="D82" s="26">
        <v>8323287658</v>
      </c>
      <c r="E82" s="14"/>
      <c r="F82" s="28">
        <f t="shared" si="2"/>
        <v>4.12632393854574</v>
      </c>
      <c r="G82" s="14"/>
      <c r="H82" s="26">
        <v>10531506827</v>
      </c>
      <c r="I82" s="14"/>
      <c r="J82" s="28">
        <f t="shared" si="3"/>
        <v>0.24877861134260776</v>
      </c>
    </row>
    <row r="83" spans="1:10" ht="21.75" customHeight="1" x14ac:dyDescent="0.2">
      <c r="A83" s="61" t="s">
        <v>193</v>
      </c>
      <c r="B83" s="61"/>
      <c r="D83" s="26">
        <v>16201704109</v>
      </c>
      <c r="E83" s="14"/>
      <c r="F83" s="28">
        <f t="shared" si="2"/>
        <v>8.0321000855887483</v>
      </c>
      <c r="G83" s="14"/>
      <c r="H83" s="26">
        <v>18814882189</v>
      </c>
      <c r="I83" s="14"/>
      <c r="J83" s="28">
        <f t="shared" si="3"/>
        <v>0.44445114459347862</v>
      </c>
    </row>
    <row r="84" spans="1:10" ht="21.75" customHeight="1" x14ac:dyDescent="0.2">
      <c r="A84" s="62" t="s">
        <v>188</v>
      </c>
      <c r="B84" s="62"/>
      <c r="D84" s="27">
        <v>1493095890</v>
      </c>
      <c r="E84" s="14"/>
      <c r="F84" s="28">
        <f t="shared" si="2"/>
        <v>0.74021198913263075</v>
      </c>
      <c r="G84" s="14"/>
      <c r="H84" s="27">
        <v>1493095890</v>
      </c>
      <c r="I84" s="14"/>
      <c r="J84" s="28">
        <f t="shared" si="3"/>
        <v>3.5270387060211988E-2</v>
      </c>
    </row>
    <row r="85" spans="1:10" ht="21.75" customHeight="1" x14ac:dyDescent="0.2">
      <c r="A85" s="56" t="s">
        <v>20</v>
      </c>
      <c r="B85" s="56"/>
      <c r="D85" s="17">
        <v>201711930085</v>
      </c>
      <c r="E85" s="14"/>
      <c r="F85" s="17">
        <f>SUM(F8:F84)</f>
        <v>100</v>
      </c>
      <c r="G85" s="14"/>
      <c r="H85" s="17">
        <v>4233284674339</v>
      </c>
      <c r="I85" s="14"/>
      <c r="J85" s="17">
        <f>SUM(J8:J84)</f>
        <v>99.999999999999972</v>
      </c>
    </row>
    <row r="86" spans="1:10" x14ac:dyDescent="0.2">
      <c r="D86" s="14"/>
      <c r="E86" s="14"/>
      <c r="F86" s="14"/>
      <c r="G86" s="14"/>
      <c r="H86" s="14"/>
      <c r="I86" s="14"/>
      <c r="J86" s="14"/>
    </row>
    <row r="87" spans="1:10" x14ac:dyDescent="0.2">
      <c r="D87" s="14"/>
      <c r="E87" s="14"/>
      <c r="F87" s="14"/>
      <c r="G87" s="14"/>
      <c r="H87" s="14"/>
      <c r="I87" s="14"/>
      <c r="J87" s="14"/>
    </row>
    <row r="88" spans="1:10" x14ac:dyDescent="0.2">
      <c r="D88" s="14"/>
      <c r="E88" s="14"/>
      <c r="F88" s="14"/>
      <c r="G88" s="14"/>
      <c r="H88" s="14"/>
      <c r="I88" s="14"/>
      <c r="J88" s="14"/>
    </row>
    <row r="89" spans="1:10" x14ac:dyDescent="0.2">
      <c r="D89" s="14"/>
      <c r="E89" s="14"/>
      <c r="F89" s="14"/>
      <c r="G89" s="14"/>
      <c r="H89" s="14"/>
      <c r="I89" s="14"/>
      <c r="J89" s="14"/>
    </row>
  </sheetData>
  <mergeCells count="8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2:B82"/>
    <mergeCell ref="A83:B83"/>
    <mergeCell ref="A84:B84"/>
    <mergeCell ref="A85:B85"/>
    <mergeCell ref="A77:B77"/>
    <mergeCell ref="A78:B78"/>
    <mergeCell ref="A79:B79"/>
    <mergeCell ref="A80:B80"/>
    <mergeCell ref="A81:B8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8" t="s">
        <v>0</v>
      </c>
      <c r="B1" s="58"/>
      <c r="C1" s="58"/>
      <c r="D1" s="58"/>
      <c r="E1" s="58"/>
      <c r="F1" s="58"/>
    </row>
    <row r="2" spans="1:6" ht="21.75" customHeight="1" x14ac:dyDescent="0.2">
      <c r="A2" s="58" t="s">
        <v>194</v>
      </c>
      <c r="B2" s="58"/>
      <c r="C2" s="58"/>
      <c r="D2" s="58"/>
      <c r="E2" s="58"/>
      <c r="F2" s="58"/>
    </row>
    <row r="3" spans="1:6" ht="21.75" customHeight="1" x14ac:dyDescent="0.2">
      <c r="A3" s="58" t="s">
        <v>2</v>
      </c>
      <c r="B3" s="58"/>
      <c r="C3" s="58"/>
      <c r="D3" s="58"/>
      <c r="E3" s="58"/>
      <c r="F3" s="58"/>
    </row>
    <row r="4" spans="1:6" ht="14.45" customHeight="1" x14ac:dyDescent="0.2"/>
    <row r="5" spans="1:6" ht="29.1" customHeight="1" x14ac:dyDescent="0.2">
      <c r="A5" s="1" t="s">
        <v>263</v>
      </c>
      <c r="B5" s="59" t="s">
        <v>197</v>
      </c>
      <c r="C5" s="59"/>
      <c r="D5" s="59"/>
      <c r="E5" s="59"/>
      <c r="F5" s="59"/>
    </row>
    <row r="6" spans="1:6" ht="14.45" customHeight="1" x14ac:dyDescent="0.2">
      <c r="D6" s="2" t="s">
        <v>200</v>
      </c>
      <c r="F6" s="2" t="s">
        <v>9</v>
      </c>
    </row>
    <row r="7" spans="1:6" ht="14.45" customHeight="1" x14ac:dyDescent="0.2">
      <c r="A7" s="53" t="s">
        <v>197</v>
      </c>
      <c r="B7" s="53"/>
      <c r="D7" s="4" t="s">
        <v>170</v>
      </c>
      <c r="F7" s="4" t="s">
        <v>170</v>
      </c>
    </row>
    <row r="8" spans="1:6" ht="21.75" customHeight="1" x14ac:dyDescent="0.2">
      <c r="A8" s="63" t="s">
        <v>197</v>
      </c>
      <c r="B8" s="63"/>
      <c r="D8" s="19">
        <v>317</v>
      </c>
      <c r="E8" s="14"/>
      <c r="F8" s="19">
        <v>-2050</v>
      </c>
    </row>
    <row r="9" spans="1:6" ht="21.75" customHeight="1" x14ac:dyDescent="0.2">
      <c r="A9" s="61" t="s">
        <v>264</v>
      </c>
      <c r="B9" s="61"/>
      <c r="D9" s="26">
        <v>0</v>
      </c>
      <c r="E9" s="14"/>
      <c r="F9" s="26">
        <v>417911301</v>
      </c>
    </row>
    <row r="10" spans="1:6" ht="21.75" customHeight="1" x14ac:dyDescent="0.2">
      <c r="A10" s="62" t="s">
        <v>265</v>
      </c>
      <c r="B10" s="62"/>
      <c r="D10" s="27">
        <v>6673464</v>
      </c>
      <c r="E10" s="14"/>
      <c r="F10" s="27">
        <v>1008152977</v>
      </c>
    </row>
    <row r="11" spans="1:6" ht="21.75" customHeight="1" x14ac:dyDescent="0.2">
      <c r="A11" s="56" t="s">
        <v>20</v>
      </c>
      <c r="B11" s="56"/>
      <c r="D11" s="17">
        <v>6673781</v>
      </c>
      <c r="E11" s="14"/>
      <c r="F11" s="17">
        <v>1426062228</v>
      </c>
    </row>
    <row r="12" spans="1:6" x14ac:dyDescent="0.2">
      <c r="D12" s="14"/>
      <c r="E12" s="14"/>
      <c r="F12" s="14"/>
    </row>
    <row r="13" spans="1:6" x14ac:dyDescent="0.2">
      <c r="D13" s="14"/>
      <c r="E13" s="14"/>
      <c r="F13" s="14"/>
    </row>
    <row r="14" spans="1:6" x14ac:dyDescent="0.2">
      <c r="D14" s="14"/>
      <c r="E14" s="14"/>
      <c r="F14" s="1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7"/>
  <sheetViews>
    <sheetView rightToLeft="1" workbookViewId="0">
      <selection activeCell="N34" sqref="N34"/>
    </sheetView>
  </sheetViews>
  <sheetFormatPr defaultRowHeight="12.75" x14ac:dyDescent="0.2"/>
  <cols>
    <col min="1" max="1" width="39" customWidth="1"/>
    <col min="2" max="2" width="1.28515625" customWidth="1"/>
    <col min="3" max="3" width="11" bestFit="1" customWidth="1"/>
    <col min="4" max="5" width="1.28515625" customWidth="1"/>
    <col min="6" max="6" width="18.7109375" bestFit="1" customWidth="1"/>
    <col min="7" max="7" width="1.28515625" customWidth="1"/>
    <col min="8" max="8" width="17.85546875" bestFit="1" customWidth="1"/>
    <col min="9" max="9" width="1.28515625" customWidth="1"/>
    <col min="10" max="10" width="10.7109375" bestFit="1" customWidth="1"/>
    <col min="11" max="11" width="1.28515625" customWidth="1"/>
    <col min="12" max="12" width="17.85546875" bestFit="1" customWidth="1"/>
    <col min="13" max="13" width="1.28515625" customWidth="1"/>
    <col min="14" max="14" width="17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7.85546875" bestFit="1" customWidth="1"/>
    <col min="19" max="19" width="0.28515625" customWidth="1"/>
  </cols>
  <sheetData>
    <row r="1" spans="1:1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45" customHeight="1" x14ac:dyDescent="0.2"/>
    <row r="5" spans="1:18" ht="14.45" customHeight="1" x14ac:dyDescent="0.2">
      <c r="A5" s="59" t="s">
        <v>267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3" t="s">
        <v>195</v>
      </c>
      <c r="H6" s="53" t="s">
        <v>200</v>
      </c>
      <c r="I6" s="53"/>
      <c r="J6" s="53"/>
      <c r="K6" s="53"/>
      <c r="L6" s="53"/>
      <c r="N6" s="53" t="s">
        <v>201</v>
      </c>
      <c r="O6" s="53"/>
      <c r="P6" s="53"/>
      <c r="Q6" s="53"/>
      <c r="R6" s="53"/>
    </row>
    <row r="7" spans="1:18" ht="44.25" customHeight="1" x14ac:dyDescent="0.2">
      <c r="A7" s="53"/>
      <c r="C7" s="77" t="s">
        <v>38</v>
      </c>
      <c r="D7" s="77"/>
      <c r="F7" s="10" t="s">
        <v>268</v>
      </c>
      <c r="H7" s="11" t="s">
        <v>269</v>
      </c>
      <c r="I7" s="3"/>
      <c r="J7" s="11" t="s">
        <v>266</v>
      </c>
      <c r="K7" s="3"/>
      <c r="L7" s="11" t="s">
        <v>270</v>
      </c>
      <c r="N7" s="11" t="s">
        <v>269</v>
      </c>
      <c r="O7" s="3"/>
      <c r="P7" s="11" t="s">
        <v>266</v>
      </c>
      <c r="Q7" s="3"/>
      <c r="R7" s="11" t="s">
        <v>270</v>
      </c>
    </row>
    <row r="8" spans="1:18" ht="21.75" customHeight="1" x14ac:dyDescent="0.2">
      <c r="A8" s="7" t="s">
        <v>151</v>
      </c>
      <c r="C8" s="22" t="s">
        <v>153</v>
      </c>
      <c r="D8" s="35"/>
      <c r="E8" s="14"/>
      <c r="F8" s="23">
        <v>23</v>
      </c>
      <c r="G8" s="14"/>
      <c r="H8" s="19">
        <v>274808961704</v>
      </c>
      <c r="I8" s="14"/>
      <c r="J8" s="19">
        <v>0</v>
      </c>
      <c r="K8" s="14"/>
      <c r="L8" s="19">
        <f>H8-J8</f>
        <v>274808961704</v>
      </c>
      <c r="M8" s="14"/>
      <c r="N8" s="19">
        <v>274808961704</v>
      </c>
      <c r="O8" s="14"/>
      <c r="P8" s="19">
        <v>0</v>
      </c>
      <c r="Q8" s="14"/>
      <c r="R8" s="19">
        <f>N8-P8</f>
        <v>274808961704</v>
      </c>
    </row>
    <row r="9" spans="1:18" ht="21.75" customHeight="1" x14ac:dyDescent="0.2">
      <c r="A9" s="8" t="s">
        <v>154</v>
      </c>
      <c r="C9" s="24" t="s">
        <v>157</v>
      </c>
      <c r="D9" s="14"/>
      <c r="E9" s="14"/>
      <c r="F9" s="25">
        <v>23</v>
      </c>
      <c r="G9" s="14"/>
      <c r="H9" s="26">
        <v>117205479427</v>
      </c>
      <c r="I9" s="14"/>
      <c r="J9" s="26">
        <v>0</v>
      </c>
      <c r="K9" s="14"/>
      <c r="L9" s="20">
        <f t="shared" ref="L9:L38" si="0">H9-J9</f>
        <v>117205479427</v>
      </c>
      <c r="M9" s="14"/>
      <c r="N9" s="26">
        <v>136109589012</v>
      </c>
      <c r="O9" s="14"/>
      <c r="P9" s="26">
        <v>0</v>
      </c>
      <c r="Q9" s="14"/>
      <c r="R9" s="20">
        <f t="shared" ref="R9:R38" si="1">N9-P9</f>
        <v>136109589012</v>
      </c>
    </row>
    <row r="10" spans="1:18" ht="21.75" customHeight="1" x14ac:dyDescent="0.2">
      <c r="A10" s="8" t="s">
        <v>65</v>
      </c>
      <c r="C10" s="24" t="s">
        <v>67</v>
      </c>
      <c r="D10" s="14"/>
      <c r="E10" s="14"/>
      <c r="F10" s="25">
        <v>23</v>
      </c>
      <c r="G10" s="14"/>
      <c r="H10" s="26">
        <v>220532593887</v>
      </c>
      <c r="I10" s="14"/>
      <c r="J10" s="26">
        <v>0</v>
      </c>
      <c r="K10" s="14"/>
      <c r="L10" s="20">
        <f t="shared" si="0"/>
        <v>220532593887</v>
      </c>
      <c r="M10" s="14"/>
      <c r="N10" s="26">
        <v>445960475905</v>
      </c>
      <c r="O10" s="14"/>
      <c r="P10" s="26">
        <v>0</v>
      </c>
      <c r="Q10" s="14"/>
      <c r="R10" s="20">
        <f t="shared" si="1"/>
        <v>445960475905</v>
      </c>
    </row>
    <row r="11" spans="1:18" ht="21.75" customHeight="1" x14ac:dyDescent="0.2">
      <c r="A11" s="8" t="s">
        <v>89</v>
      </c>
      <c r="C11" s="24" t="s">
        <v>91</v>
      </c>
      <c r="D11" s="14"/>
      <c r="E11" s="14"/>
      <c r="F11" s="25">
        <v>23</v>
      </c>
      <c r="G11" s="14"/>
      <c r="H11" s="26">
        <f>70601979147+92500000000</f>
        <v>163101979147</v>
      </c>
      <c r="I11" s="14"/>
      <c r="J11" s="26">
        <v>0</v>
      </c>
      <c r="K11" s="14"/>
      <c r="L11" s="20">
        <f t="shared" si="0"/>
        <v>163101979147</v>
      </c>
      <c r="M11" s="14"/>
      <c r="N11" s="26">
        <v>427019753469</v>
      </c>
      <c r="O11" s="14"/>
      <c r="P11" s="26">
        <v>0</v>
      </c>
      <c r="Q11" s="14"/>
      <c r="R11" s="20">
        <f t="shared" si="1"/>
        <v>427019753469</v>
      </c>
    </row>
    <row r="12" spans="1:18" ht="21.75" customHeight="1" x14ac:dyDescent="0.2">
      <c r="A12" s="8" t="s">
        <v>74</v>
      </c>
      <c r="C12" s="24" t="s">
        <v>76</v>
      </c>
      <c r="D12" s="14"/>
      <c r="E12" s="14"/>
      <c r="F12" s="25">
        <v>23</v>
      </c>
      <c r="G12" s="14"/>
      <c r="H12" s="26">
        <v>28188765164</v>
      </c>
      <c r="I12" s="14"/>
      <c r="J12" s="26">
        <v>0</v>
      </c>
      <c r="K12" s="14"/>
      <c r="L12" s="20">
        <f t="shared" si="0"/>
        <v>28188765164</v>
      </c>
      <c r="M12" s="14"/>
      <c r="N12" s="26">
        <v>185697427065</v>
      </c>
      <c r="O12" s="14"/>
      <c r="P12" s="26">
        <v>0</v>
      </c>
      <c r="Q12" s="14"/>
      <c r="R12" s="20">
        <f t="shared" si="1"/>
        <v>185697427065</v>
      </c>
    </row>
    <row r="13" spans="1:18" ht="21.75" customHeight="1" x14ac:dyDescent="0.2">
      <c r="A13" s="8" t="s">
        <v>287</v>
      </c>
      <c r="C13" s="24" t="s">
        <v>49</v>
      </c>
      <c r="D13" s="14"/>
      <c r="E13" s="14"/>
      <c r="F13" s="25">
        <v>0</v>
      </c>
      <c r="G13" s="14"/>
      <c r="H13" s="26">
        <v>68299657374</v>
      </c>
      <c r="I13" s="14"/>
      <c r="J13" s="26">
        <v>0</v>
      </c>
      <c r="K13" s="14"/>
      <c r="L13" s="20">
        <f t="shared" si="0"/>
        <v>68299657374</v>
      </c>
      <c r="M13" s="14"/>
      <c r="N13" s="26">
        <v>312856495068</v>
      </c>
      <c r="O13" s="14"/>
      <c r="P13" s="26">
        <v>0</v>
      </c>
      <c r="Q13" s="14"/>
      <c r="R13" s="20">
        <f t="shared" si="1"/>
        <v>312856495068</v>
      </c>
    </row>
    <row r="14" spans="1:18" ht="21.75" customHeight="1" x14ac:dyDescent="0.2">
      <c r="A14" s="8" t="s">
        <v>286</v>
      </c>
      <c r="C14" s="24" t="s">
        <v>43</v>
      </c>
      <c r="D14" s="14"/>
      <c r="E14" s="14"/>
      <c r="F14" s="25">
        <v>0</v>
      </c>
      <c r="G14" s="14"/>
      <c r="H14" s="26">
        <v>110057071162</v>
      </c>
      <c r="I14" s="14"/>
      <c r="J14" s="26">
        <v>0</v>
      </c>
      <c r="K14" s="14"/>
      <c r="L14" s="20">
        <f t="shared" si="0"/>
        <v>110057071162</v>
      </c>
      <c r="M14" s="14"/>
      <c r="N14" s="26">
        <v>997614096664</v>
      </c>
      <c r="O14" s="14"/>
      <c r="P14" s="26">
        <v>0</v>
      </c>
      <c r="Q14" s="14"/>
      <c r="R14" s="20">
        <f t="shared" si="1"/>
        <v>997614096664</v>
      </c>
    </row>
    <row r="15" spans="1:18" ht="21.75" customHeight="1" x14ac:dyDescent="0.2">
      <c r="A15" s="8" t="s">
        <v>44</v>
      </c>
      <c r="C15" s="24" t="s">
        <v>46</v>
      </c>
      <c r="D15" s="14"/>
      <c r="E15" s="14"/>
      <c r="F15" s="25">
        <v>0</v>
      </c>
      <c r="G15" s="14"/>
      <c r="H15" s="26">
        <v>49379480167</v>
      </c>
      <c r="I15" s="14"/>
      <c r="J15" s="26">
        <v>0</v>
      </c>
      <c r="K15" s="14"/>
      <c r="L15" s="20">
        <f t="shared" si="0"/>
        <v>49379480167</v>
      </c>
      <c r="M15" s="14"/>
      <c r="N15" s="26">
        <v>442728863864</v>
      </c>
      <c r="O15" s="14"/>
      <c r="P15" s="26">
        <v>0</v>
      </c>
      <c r="Q15" s="14"/>
      <c r="R15" s="20">
        <f t="shared" si="1"/>
        <v>442728863864</v>
      </c>
    </row>
    <row r="16" spans="1:18" ht="21.75" customHeight="1" x14ac:dyDescent="0.2">
      <c r="A16" s="8" t="s">
        <v>50</v>
      </c>
      <c r="C16" s="24" t="s">
        <v>52</v>
      </c>
      <c r="D16" s="14"/>
      <c r="E16" s="14"/>
      <c r="F16" s="25">
        <v>23</v>
      </c>
      <c r="G16" s="14"/>
      <c r="H16" s="26">
        <v>165547053049</v>
      </c>
      <c r="I16" s="14"/>
      <c r="J16" s="26">
        <v>0</v>
      </c>
      <c r="K16" s="14"/>
      <c r="L16" s="20">
        <f t="shared" si="0"/>
        <v>165547053049</v>
      </c>
      <c r="M16" s="14"/>
      <c r="N16" s="26">
        <v>1148371885548</v>
      </c>
      <c r="O16" s="14"/>
      <c r="P16" s="26">
        <v>0</v>
      </c>
      <c r="Q16" s="14"/>
      <c r="R16" s="20">
        <f t="shared" si="1"/>
        <v>1148371885548</v>
      </c>
    </row>
    <row r="17" spans="1:18" ht="21.75" customHeight="1" x14ac:dyDescent="0.2">
      <c r="A17" s="8" t="s">
        <v>92</v>
      </c>
      <c r="C17" s="24" t="s">
        <v>94</v>
      </c>
      <c r="D17" s="14"/>
      <c r="E17" s="14"/>
      <c r="F17" s="25">
        <v>23</v>
      </c>
      <c r="G17" s="14"/>
      <c r="H17" s="26">
        <v>28331870867</v>
      </c>
      <c r="I17" s="14"/>
      <c r="J17" s="26">
        <v>0</v>
      </c>
      <c r="K17" s="14"/>
      <c r="L17" s="20">
        <f t="shared" si="0"/>
        <v>28331870867</v>
      </c>
      <c r="M17" s="14"/>
      <c r="N17" s="26">
        <v>214569434536</v>
      </c>
      <c r="O17" s="14"/>
      <c r="P17" s="26">
        <v>0</v>
      </c>
      <c r="Q17" s="14"/>
      <c r="R17" s="20">
        <f t="shared" si="1"/>
        <v>214569434536</v>
      </c>
    </row>
    <row r="18" spans="1:18" ht="21.75" customHeight="1" x14ac:dyDescent="0.2">
      <c r="A18" s="8" t="s">
        <v>86</v>
      </c>
      <c r="C18" s="24" t="s">
        <v>88</v>
      </c>
      <c r="D18" s="14"/>
      <c r="E18" s="14"/>
      <c r="F18" s="25">
        <v>23</v>
      </c>
      <c r="G18" s="14"/>
      <c r="H18" s="26">
        <v>155535529435</v>
      </c>
      <c r="I18" s="14"/>
      <c r="J18" s="26">
        <v>0</v>
      </c>
      <c r="K18" s="14"/>
      <c r="L18" s="20">
        <f t="shared" si="0"/>
        <v>155535529435</v>
      </c>
      <c r="M18" s="14"/>
      <c r="N18" s="26">
        <v>631852242687</v>
      </c>
      <c r="O18" s="14"/>
      <c r="P18" s="26">
        <v>0</v>
      </c>
      <c r="Q18" s="14"/>
      <c r="R18" s="20">
        <f t="shared" si="1"/>
        <v>631852242687</v>
      </c>
    </row>
    <row r="19" spans="1:18" ht="21.75" customHeight="1" x14ac:dyDescent="0.2">
      <c r="A19" s="8" t="s">
        <v>101</v>
      </c>
      <c r="C19" s="24" t="s">
        <v>103</v>
      </c>
      <c r="D19" s="14"/>
      <c r="E19" s="14"/>
      <c r="F19" s="25">
        <v>20.5</v>
      </c>
      <c r="G19" s="14"/>
      <c r="H19" s="26">
        <v>134904567626</v>
      </c>
      <c r="I19" s="14"/>
      <c r="J19" s="26">
        <v>0</v>
      </c>
      <c r="K19" s="14"/>
      <c r="L19" s="20">
        <f t="shared" si="0"/>
        <v>134904567626</v>
      </c>
      <c r="M19" s="14"/>
      <c r="N19" s="26">
        <v>1250083014349</v>
      </c>
      <c r="O19" s="14"/>
      <c r="P19" s="26">
        <v>0</v>
      </c>
      <c r="Q19" s="14"/>
      <c r="R19" s="20">
        <f t="shared" si="1"/>
        <v>1250083014349</v>
      </c>
    </row>
    <row r="20" spans="1:18" ht="21.75" customHeight="1" x14ac:dyDescent="0.2">
      <c r="A20" s="8" t="s">
        <v>218</v>
      </c>
      <c r="C20" s="24" t="s">
        <v>271</v>
      </c>
      <c r="D20" s="14"/>
      <c r="E20" s="14"/>
      <c r="F20" s="25">
        <v>23</v>
      </c>
      <c r="G20" s="14"/>
      <c r="H20" s="26">
        <v>0</v>
      </c>
      <c r="I20" s="14"/>
      <c r="J20" s="26">
        <v>0</v>
      </c>
      <c r="K20" s="14"/>
      <c r="L20" s="20">
        <f t="shared" si="0"/>
        <v>0</v>
      </c>
      <c r="M20" s="14"/>
      <c r="N20" s="26">
        <v>369374983758</v>
      </c>
      <c r="O20" s="14"/>
      <c r="P20" s="26">
        <v>0</v>
      </c>
      <c r="Q20" s="14"/>
      <c r="R20" s="20">
        <f t="shared" si="1"/>
        <v>369374983758</v>
      </c>
    </row>
    <row r="21" spans="1:18" ht="21.75" customHeight="1" x14ac:dyDescent="0.2">
      <c r="A21" s="8" t="s">
        <v>98</v>
      </c>
      <c r="C21" s="24" t="s">
        <v>100</v>
      </c>
      <c r="D21" s="14"/>
      <c r="E21" s="14"/>
      <c r="F21" s="25">
        <v>18</v>
      </c>
      <c r="G21" s="14"/>
      <c r="H21" s="26">
        <v>46856383</v>
      </c>
      <c r="I21" s="14"/>
      <c r="J21" s="26">
        <v>0</v>
      </c>
      <c r="K21" s="14"/>
      <c r="L21" s="20">
        <f t="shared" si="0"/>
        <v>46856383</v>
      </c>
      <c r="M21" s="14"/>
      <c r="N21" s="26">
        <v>407505723</v>
      </c>
      <c r="O21" s="14"/>
      <c r="P21" s="26">
        <v>0</v>
      </c>
      <c r="Q21" s="14"/>
      <c r="R21" s="20">
        <f t="shared" si="1"/>
        <v>407505723</v>
      </c>
    </row>
    <row r="22" spans="1:18" ht="21.75" customHeight="1" x14ac:dyDescent="0.2">
      <c r="A22" s="8" t="s">
        <v>83</v>
      </c>
      <c r="C22" s="24" t="s">
        <v>85</v>
      </c>
      <c r="D22" s="14"/>
      <c r="E22" s="14"/>
      <c r="F22" s="25">
        <v>23</v>
      </c>
      <c r="G22" s="14"/>
      <c r="H22" s="26">
        <v>33552228890</v>
      </c>
      <c r="I22" s="14"/>
      <c r="J22" s="26">
        <v>0</v>
      </c>
      <c r="K22" s="14"/>
      <c r="L22" s="20">
        <f t="shared" si="0"/>
        <v>33552228890</v>
      </c>
      <c r="M22" s="14"/>
      <c r="N22" s="26">
        <v>282407586380</v>
      </c>
      <c r="O22" s="14"/>
      <c r="P22" s="26">
        <v>0</v>
      </c>
      <c r="Q22" s="14"/>
      <c r="R22" s="20">
        <f t="shared" si="1"/>
        <v>282407586380</v>
      </c>
    </row>
    <row r="23" spans="1:18" ht="21.75" customHeight="1" x14ac:dyDescent="0.2">
      <c r="A23" s="8" t="s">
        <v>62</v>
      </c>
      <c r="C23" s="24" t="s">
        <v>64</v>
      </c>
      <c r="D23" s="14"/>
      <c r="E23" s="14"/>
      <c r="F23" s="25">
        <v>23</v>
      </c>
      <c r="G23" s="14"/>
      <c r="H23" s="26">
        <f>38247949600+18739097124</f>
        <v>56987046724</v>
      </c>
      <c r="I23" s="14"/>
      <c r="J23" s="26">
        <v>0</v>
      </c>
      <c r="K23" s="14"/>
      <c r="L23" s="20">
        <f t="shared" si="0"/>
        <v>56987046724</v>
      </c>
      <c r="M23" s="14"/>
      <c r="N23" s="26">
        <f>347244686517+166838410767</f>
        <v>514083097284</v>
      </c>
      <c r="O23" s="14"/>
      <c r="P23" s="26">
        <v>0</v>
      </c>
      <c r="Q23" s="14"/>
      <c r="R23" s="20">
        <f t="shared" si="1"/>
        <v>514083097284</v>
      </c>
    </row>
    <row r="24" spans="1:18" ht="21.75" customHeight="1" x14ac:dyDescent="0.2">
      <c r="A24" s="8" t="s">
        <v>95</v>
      </c>
      <c r="C24" s="24" t="s">
        <v>97</v>
      </c>
      <c r="D24" s="14"/>
      <c r="E24" s="14"/>
      <c r="F24" s="25">
        <v>23</v>
      </c>
      <c r="G24" s="14"/>
      <c r="H24" s="26">
        <f>29245826100+5596986295</f>
        <v>34842812395</v>
      </c>
      <c r="I24" s="14"/>
      <c r="J24" s="26">
        <v>0</v>
      </c>
      <c r="K24" s="14"/>
      <c r="L24" s="20">
        <f t="shared" si="0"/>
        <v>34842812395</v>
      </c>
      <c r="M24" s="14"/>
      <c r="N24" s="26">
        <v>260542650726</v>
      </c>
      <c r="O24" s="14"/>
      <c r="P24" s="26">
        <v>0</v>
      </c>
      <c r="Q24" s="14"/>
      <c r="R24" s="20">
        <f t="shared" si="1"/>
        <v>260542650726</v>
      </c>
    </row>
    <row r="25" spans="1:18" ht="21.75" customHeight="1" x14ac:dyDescent="0.2">
      <c r="A25" s="8" t="s">
        <v>80</v>
      </c>
      <c r="C25" s="24" t="s">
        <v>82</v>
      </c>
      <c r="D25" s="14"/>
      <c r="E25" s="14"/>
      <c r="F25" s="25">
        <v>20.5</v>
      </c>
      <c r="G25" s="14"/>
      <c r="H25" s="26">
        <v>8774085250</v>
      </c>
      <c r="I25" s="14"/>
      <c r="J25" s="26">
        <v>0</v>
      </c>
      <c r="K25" s="14"/>
      <c r="L25" s="20">
        <f t="shared" si="0"/>
        <v>8774085250</v>
      </c>
      <c r="M25" s="14"/>
      <c r="N25" s="26">
        <v>456038149498</v>
      </c>
      <c r="O25" s="14"/>
      <c r="P25" s="26">
        <v>0</v>
      </c>
      <c r="Q25" s="14"/>
      <c r="R25" s="20">
        <f t="shared" si="1"/>
        <v>456038149498</v>
      </c>
    </row>
    <row r="26" spans="1:18" ht="21.75" customHeight="1" x14ac:dyDescent="0.2">
      <c r="A26" s="8" t="s">
        <v>104</v>
      </c>
      <c r="C26" s="24" t="s">
        <v>100</v>
      </c>
      <c r="D26" s="14"/>
      <c r="E26" s="14"/>
      <c r="F26" s="25">
        <v>18</v>
      </c>
      <c r="G26" s="14"/>
      <c r="H26" s="26">
        <v>31237591</v>
      </c>
      <c r="I26" s="14"/>
      <c r="J26" s="26">
        <v>0</v>
      </c>
      <c r="K26" s="14"/>
      <c r="L26" s="20">
        <f t="shared" si="0"/>
        <v>31237591</v>
      </c>
      <c r="M26" s="14"/>
      <c r="N26" s="26">
        <v>271670488</v>
      </c>
      <c r="O26" s="14"/>
      <c r="P26" s="26">
        <v>0</v>
      </c>
      <c r="Q26" s="14"/>
      <c r="R26" s="20">
        <f t="shared" si="1"/>
        <v>271670488</v>
      </c>
    </row>
    <row r="27" spans="1:18" ht="21.75" customHeight="1" x14ac:dyDescent="0.2">
      <c r="A27" s="8" t="s">
        <v>77</v>
      </c>
      <c r="C27" s="24" t="s">
        <v>79</v>
      </c>
      <c r="D27" s="14"/>
      <c r="E27" s="14"/>
      <c r="F27" s="25">
        <v>20.5</v>
      </c>
      <c r="G27" s="14"/>
      <c r="H27" s="26">
        <v>9780370151</v>
      </c>
      <c r="I27" s="14"/>
      <c r="J27" s="26">
        <v>0</v>
      </c>
      <c r="K27" s="14"/>
      <c r="L27" s="20">
        <f t="shared" si="0"/>
        <v>9780370151</v>
      </c>
      <c r="M27" s="14"/>
      <c r="N27" s="26">
        <v>81751706503</v>
      </c>
      <c r="O27" s="14"/>
      <c r="P27" s="26">
        <v>0</v>
      </c>
      <c r="Q27" s="14"/>
      <c r="R27" s="20">
        <f t="shared" si="1"/>
        <v>81751706503</v>
      </c>
    </row>
    <row r="28" spans="1:18" ht="21.75" customHeight="1" x14ac:dyDescent="0.2">
      <c r="A28" s="8" t="s">
        <v>217</v>
      </c>
      <c r="C28" s="24" t="s">
        <v>87</v>
      </c>
      <c r="D28" s="14"/>
      <c r="E28" s="14"/>
      <c r="F28" s="25">
        <v>20.5</v>
      </c>
      <c r="G28" s="14"/>
      <c r="H28" s="26">
        <v>0</v>
      </c>
      <c r="I28" s="14"/>
      <c r="J28" s="26">
        <v>0</v>
      </c>
      <c r="K28" s="14"/>
      <c r="L28" s="20">
        <f t="shared" si="0"/>
        <v>0</v>
      </c>
      <c r="M28" s="14"/>
      <c r="N28" s="26">
        <v>760336931</v>
      </c>
      <c r="O28" s="14"/>
      <c r="P28" s="26">
        <v>0</v>
      </c>
      <c r="Q28" s="14"/>
      <c r="R28" s="20">
        <f t="shared" si="1"/>
        <v>760336931</v>
      </c>
    </row>
    <row r="29" spans="1:18" ht="21.75" customHeight="1" x14ac:dyDescent="0.2">
      <c r="A29" s="8" t="s">
        <v>219</v>
      </c>
      <c r="C29" s="24" t="s">
        <v>272</v>
      </c>
      <c r="D29" s="14"/>
      <c r="E29" s="14"/>
      <c r="F29" s="25">
        <v>18</v>
      </c>
      <c r="G29" s="14"/>
      <c r="H29" s="26">
        <v>0</v>
      </c>
      <c r="I29" s="14"/>
      <c r="J29" s="26">
        <v>0</v>
      </c>
      <c r="K29" s="14"/>
      <c r="L29" s="20">
        <f t="shared" si="0"/>
        <v>0</v>
      </c>
      <c r="M29" s="14"/>
      <c r="N29" s="26">
        <v>37920327010</v>
      </c>
      <c r="O29" s="14"/>
      <c r="P29" s="26">
        <v>0</v>
      </c>
      <c r="Q29" s="14"/>
      <c r="R29" s="20">
        <f t="shared" si="1"/>
        <v>37920327010</v>
      </c>
    </row>
    <row r="30" spans="1:18" ht="21.75" customHeight="1" x14ac:dyDescent="0.2">
      <c r="A30" s="8" t="s">
        <v>216</v>
      </c>
      <c r="C30" s="24" t="s">
        <v>273</v>
      </c>
      <c r="D30" s="14"/>
      <c r="E30" s="14"/>
      <c r="F30" s="25">
        <v>20.5</v>
      </c>
      <c r="G30" s="14"/>
      <c r="H30" s="26">
        <v>0</v>
      </c>
      <c r="I30" s="14"/>
      <c r="J30" s="26">
        <v>0</v>
      </c>
      <c r="K30" s="14"/>
      <c r="L30" s="20">
        <f t="shared" si="0"/>
        <v>0</v>
      </c>
      <c r="M30" s="14"/>
      <c r="N30" s="26">
        <v>301682996082</v>
      </c>
      <c r="O30" s="14"/>
      <c r="P30" s="26">
        <v>0</v>
      </c>
      <c r="Q30" s="14"/>
      <c r="R30" s="20">
        <f t="shared" si="1"/>
        <v>301682996082</v>
      </c>
    </row>
    <row r="31" spans="1:18" ht="21.75" customHeight="1" x14ac:dyDescent="0.2">
      <c r="A31" s="8" t="s">
        <v>220</v>
      </c>
      <c r="C31" s="24" t="s">
        <v>274</v>
      </c>
      <c r="D31" s="14"/>
      <c r="E31" s="14"/>
      <c r="F31" s="25">
        <v>18</v>
      </c>
      <c r="G31" s="14"/>
      <c r="H31" s="26">
        <v>0</v>
      </c>
      <c r="I31" s="14"/>
      <c r="J31" s="26">
        <v>0</v>
      </c>
      <c r="K31" s="14"/>
      <c r="L31" s="20">
        <f t="shared" si="0"/>
        <v>0</v>
      </c>
      <c r="M31" s="14"/>
      <c r="N31" s="26">
        <v>10312189522</v>
      </c>
      <c r="O31" s="14"/>
      <c r="P31" s="26">
        <v>0</v>
      </c>
      <c r="Q31" s="14"/>
      <c r="R31" s="20">
        <f t="shared" si="1"/>
        <v>10312189522</v>
      </c>
    </row>
    <row r="32" spans="1:18" ht="21.75" customHeight="1" x14ac:dyDescent="0.2">
      <c r="A32" s="8" t="s">
        <v>215</v>
      </c>
      <c r="C32" s="24" t="s">
        <v>275</v>
      </c>
      <c r="D32" s="14"/>
      <c r="E32" s="14"/>
      <c r="F32" s="25">
        <v>17</v>
      </c>
      <c r="G32" s="14"/>
      <c r="H32" s="26">
        <v>0</v>
      </c>
      <c r="I32" s="14"/>
      <c r="J32" s="26">
        <v>0</v>
      </c>
      <c r="K32" s="14"/>
      <c r="L32" s="20">
        <f t="shared" si="0"/>
        <v>0</v>
      </c>
      <c r="M32" s="14"/>
      <c r="N32" s="26">
        <v>9148775203</v>
      </c>
      <c r="O32" s="14"/>
      <c r="P32" s="26">
        <v>0</v>
      </c>
      <c r="Q32" s="14"/>
      <c r="R32" s="20">
        <f t="shared" si="1"/>
        <v>9148775203</v>
      </c>
    </row>
    <row r="33" spans="1:18" ht="21.75" customHeight="1" x14ac:dyDescent="0.2">
      <c r="A33" s="8" t="s">
        <v>68</v>
      </c>
      <c r="C33" s="24" t="s">
        <v>70</v>
      </c>
      <c r="D33" s="14"/>
      <c r="E33" s="14"/>
      <c r="F33" s="25">
        <v>18</v>
      </c>
      <c r="G33" s="14"/>
      <c r="H33" s="26">
        <v>28486653981</v>
      </c>
      <c r="I33" s="14"/>
      <c r="J33" s="26">
        <v>0</v>
      </c>
      <c r="K33" s="14"/>
      <c r="L33" s="20">
        <f t="shared" si="0"/>
        <v>28486653981</v>
      </c>
      <c r="M33" s="14"/>
      <c r="N33" s="26">
        <f>104599645687-16</f>
        <v>104599645671</v>
      </c>
      <c r="O33" s="14"/>
      <c r="P33" s="26">
        <v>0</v>
      </c>
      <c r="Q33" s="14"/>
      <c r="R33" s="20">
        <f t="shared" si="1"/>
        <v>104599645671</v>
      </c>
    </row>
    <row r="34" spans="1:18" ht="21.75" customHeight="1" x14ac:dyDescent="0.2">
      <c r="A34" s="8" t="s">
        <v>221</v>
      </c>
      <c r="C34" s="24" t="s">
        <v>156</v>
      </c>
      <c r="D34" s="14"/>
      <c r="E34" s="14"/>
      <c r="F34" s="25">
        <v>18</v>
      </c>
      <c r="G34" s="14"/>
      <c r="H34" s="26">
        <v>0</v>
      </c>
      <c r="I34" s="14"/>
      <c r="J34" s="26">
        <v>0</v>
      </c>
      <c r="K34" s="14"/>
      <c r="L34" s="20">
        <f t="shared" si="0"/>
        <v>0</v>
      </c>
      <c r="M34" s="14"/>
      <c r="N34" s="26">
        <v>20560306202</v>
      </c>
      <c r="O34" s="14"/>
      <c r="P34" s="26">
        <v>0</v>
      </c>
      <c r="Q34" s="14"/>
      <c r="R34" s="20">
        <f t="shared" si="1"/>
        <v>20560306202</v>
      </c>
    </row>
    <row r="35" spans="1:18" ht="21.75" customHeight="1" x14ac:dyDescent="0.2">
      <c r="A35" s="8" t="s">
        <v>222</v>
      </c>
      <c r="C35" s="24" t="s">
        <v>276</v>
      </c>
      <c r="D35" s="14"/>
      <c r="E35" s="14"/>
      <c r="F35" s="25">
        <v>18</v>
      </c>
      <c r="G35" s="14"/>
      <c r="H35" s="26">
        <v>0</v>
      </c>
      <c r="I35" s="14"/>
      <c r="J35" s="26">
        <v>0</v>
      </c>
      <c r="K35" s="14"/>
      <c r="L35" s="20">
        <f t="shared" si="0"/>
        <v>0</v>
      </c>
      <c r="M35" s="14"/>
      <c r="N35" s="26">
        <v>51315555358</v>
      </c>
      <c r="O35" s="14"/>
      <c r="P35" s="26">
        <v>0</v>
      </c>
      <c r="Q35" s="14"/>
      <c r="R35" s="20">
        <f t="shared" si="1"/>
        <v>51315555358</v>
      </c>
    </row>
    <row r="36" spans="1:18" ht="21.75" customHeight="1" x14ac:dyDescent="0.2">
      <c r="A36" s="8" t="s">
        <v>223</v>
      </c>
      <c r="C36" s="24" t="s">
        <v>277</v>
      </c>
      <c r="D36" s="14"/>
      <c r="E36" s="14"/>
      <c r="F36" s="25">
        <v>18</v>
      </c>
      <c r="G36" s="14"/>
      <c r="H36" s="26">
        <v>0</v>
      </c>
      <c r="I36" s="14"/>
      <c r="J36" s="26">
        <v>0</v>
      </c>
      <c r="K36" s="14"/>
      <c r="L36" s="20">
        <f t="shared" si="0"/>
        <v>0</v>
      </c>
      <c r="M36" s="14"/>
      <c r="N36" s="26">
        <v>50000000000</v>
      </c>
      <c r="O36" s="14"/>
      <c r="P36" s="26">
        <v>0</v>
      </c>
      <c r="Q36" s="14"/>
      <c r="R36" s="20">
        <f t="shared" si="1"/>
        <v>50000000000</v>
      </c>
    </row>
    <row r="37" spans="1:18" ht="21.75" customHeight="1" x14ac:dyDescent="0.2">
      <c r="A37" s="8" t="s">
        <v>71</v>
      </c>
      <c r="C37" s="24" t="s">
        <v>73</v>
      </c>
      <c r="D37" s="14"/>
      <c r="E37" s="14"/>
      <c r="F37" s="25">
        <v>18</v>
      </c>
      <c r="G37" s="14"/>
      <c r="H37" s="26">
        <f>77498347000+62247548547</f>
        <v>139745895547</v>
      </c>
      <c r="I37" s="14"/>
      <c r="J37" s="26">
        <v>0</v>
      </c>
      <c r="K37" s="14"/>
      <c r="L37" s="20">
        <f t="shared" si="0"/>
        <v>139745895547</v>
      </c>
      <c r="M37" s="14"/>
      <c r="N37" s="26">
        <f>298631081390+248990194188</f>
        <v>547621275578</v>
      </c>
      <c r="O37" s="14"/>
      <c r="P37" s="26">
        <v>0</v>
      </c>
      <c r="Q37" s="14"/>
      <c r="R37" s="20">
        <f t="shared" si="1"/>
        <v>547621275578</v>
      </c>
    </row>
    <row r="38" spans="1:18" ht="21.75" customHeight="1" x14ac:dyDescent="0.2">
      <c r="A38" s="9" t="s">
        <v>214</v>
      </c>
      <c r="C38" s="30" t="s">
        <v>278</v>
      </c>
      <c r="D38" s="14"/>
      <c r="E38" s="14"/>
      <c r="F38" s="28">
        <v>18.5</v>
      </c>
      <c r="G38" s="14"/>
      <c r="H38" s="27">
        <v>0</v>
      </c>
      <c r="I38" s="14"/>
      <c r="J38" s="27">
        <v>0</v>
      </c>
      <c r="K38" s="14"/>
      <c r="L38" s="20">
        <f t="shared" si="0"/>
        <v>0</v>
      </c>
      <c r="M38" s="14"/>
      <c r="N38" s="27">
        <v>4111315</v>
      </c>
      <c r="O38" s="14"/>
      <c r="P38" s="27">
        <v>0</v>
      </c>
      <c r="Q38" s="14"/>
      <c r="R38" s="20">
        <f t="shared" si="1"/>
        <v>4111315</v>
      </c>
    </row>
    <row r="39" spans="1:18" ht="21.75" customHeight="1" thickBot="1" x14ac:dyDescent="0.25">
      <c r="A39" s="6" t="s">
        <v>20</v>
      </c>
      <c r="C39" s="20"/>
      <c r="D39" s="29"/>
      <c r="E39" s="29"/>
      <c r="F39" s="20"/>
      <c r="G39" s="14"/>
      <c r="H39" s="17">
        <f>SUM(H8:H38)</f>
        <v>1828140195921</v>
      </c>
      <c r="I39" s="14"/>
      <c r="J39" s="17">
        <v>0</v>
      </c>
      <c r="K39" s="14"/>
      <c r="L39" s="17">
        <f>SUM(L8:L38)</f>
        <v>1828140195921</v>
      </c>
      <c r="M39" s="14"/>
      <c r="N39" s="17">
        <f>SUM(N8:N38)</f>
        <v>9566475109103</v>
      </c>
      <c r="O39" s="14"/>
      <c r="P39" s="17">
        <v>0</v>
      </c>
      <c r="Q39" s="14"/>
      <c r="R39" s="17">
        <f>SUM(R8:R38)</f>
        <v>9566475109103</v>
      </c>
    </row>
    <row r="40" spans="1:18" ht="13.5" thickTop="1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36"/>
      <c r="O41" s="14"/>
      <c r="P41" s="14"/>
      <c r="Q41" s="14"/>
      <c r="R41" s="14"/>
    </row>
    <row r="42" spans="1:18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2">
      <c r="N43" s="21"/>
    </row>
    <row r="47" spans="1:18" x14ac:dyDescent="0.2">
      <c r="N47" s="21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88"/>
  <sheetViews>
    <sheetView rightToLeft="1" topLeftCell="A79" workbookViewId="0">
      <selection activeCell="G85" sqref="G85"/>
    </sheetView>
  </sheetViews>
  <sheetFormatPr defaultRowHeight="12.75" x14ac:dyDescent="0.2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3.140625" bestFit="1" customWidth="1"/>
    <col min="6" max="6" width="1.28515625" customWidth="1"/>
    <col min="7" max="7" width="16" bestFit="1" customWidth="1"/>
    <col min="8" max="8" width="1.28515625" customWidth="1"/>
    <col min="9" max="9" width="17.71093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4.45" customHeight="1" x14ac:dyDescent="0.2"/>
    <row r="5" spans="1:13" ht="14.45" customHeight="1" x14ac:dyDescent="0.2">
      <c r="A5" s="59" t="s">
        <v>279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>
      <c r="A6" s="53" t="s">
        <v>195</v>
      </c>
      <c r="C6" s="53" t="s">
        <v>200</v>
      </c>
      <c r="D6" s="53"/>
      <c r="E6" s="53"/>
      <c r="F6" s="53"/>
      <c r="G6" s="53"/>
      <c r="I6" s="53" t="s">
        <v>201</v>
      </c>
      <c r="J6" s="53"/>
      <c r="K6" s="53"/>
      <c r="L6" s="53"/>
      <c r="M6" s="53"/>
    </row>
    <row r="7" spans="1:13" ht="29.1" customHeight="1" x14ac:dyDescent="0.2">
      <c r="A7" s="53"/>
      <c r="C7" s="11" t="s">
        <v>269</v>
      </c>
      <c r="D7" s="3"/>
      <c r="E7" s="11" t="s">
        <v>266</v>
      </c>
      <c r="F7" s="3"/>
      <c r="G7" s="11" t="s">
        <v>270</v>
      </c>
      <c r="I7" s="11" t="s">
        <v>269</v>
      </c>
      <c r="J7" s="3"/>
      <c r="K7" s="11" t="s">
        <v>266</v>
      </c>
      <c r="L7" s="3"/>
      <c r="M7" s="11" t="s">
        <v>270</v>
      </c>
    </row>
    <row r="8" spans="1:13" ht="21.75" customHeight="1" x14ac:dyDescent="0.2">
      <c r="A8" s="7" t="s">
        <v>176</v>
      </c>
      <c r="C8" s="19">
        <v>22615</v>
      </c>
      <c r="D8" s="14"/>
      <c r="E8" s="19">
        <v>0</v>
      </c>
      <c r="F8" s="14"/>
      <c r="G8" s="19">
        <v>22615</v>
      </c>
      <c r="H8" s="14"/>
      <c r="I8" s="19">
        <v>4381810</v>
      </c>
      <c r="J8" s="14"/>
      <c r="K8" s="19">
        <v>0</v>
      </c>
      <c r="L8" s="14"/>
      <c r="M8" s="19">
        <v>4381810</v>
      </c>
    </row>
    <row r="9" spans="1:13" ht="21.75" customHeight="1" x14ac:dyDescent="0.2">
      <c r="A9" s="8" t="s">
        <v>177</v>
      </c>
      <c r="C9" s="26">
        <v>378234</v>
      </c>
      <c r="D9" s="14"/>
      <c r="E9" s="26">
        <v>0</v>
      </c>
      <c r="F9" s="14"/>
      <c r="G9" s="26">
        <v>378234</v>
      </c>
      <c r="H9" s="14"/>
      <c r="I9" s="26">
        <v>5528649</v>
      </c>
      <c r="J9" s="14"/>
      <c r="K9" s="26">
        <v>0</v>
      </c>
      <c r="L9" s="14"/>
      <c r="M9" s="26">
        <v>5528649</v>
      </c>
    </row>
    <row r="10" spans="1:13" ht="21.75" customHeight="1" x14ac:dyDescent="0.2">
      <c r="A10" s="8" t="s">
        <v>178</v>
      </c>
      <c r="C10" s="26">
        <v>1052843</v>
      </c>
      <c r="D10" s="14"/>
      <c r="E10" s="26">
        <v>0</v>
      </c>
      <c r="F10" s="14"/>
      <c r="G10" s="26">
        <v>1052843</v>
      </c>
      <c r="H10" s="14"/>
      <c r="I10" s="26">
        <v>2192805</v>
      </c>
      <c r="J10" s="14"/>
      <c r="K10" s="26">
        <v>0</v>
      </c>
      <c r="L10" s="14"/>
      <c r="M10" s="26">
        <v>2192805</v>
      </c>
    </row>
    <row r="11" spans="1:13" ht="21.75" customHeight="1" x14ac:dyDescent="0.2">
      <c r="A11" s="8" t="s">
        <v>180</v>
      </c>
      <c r="C11" s="26">
        <v>1223457</v>
      </c>
      <c r="D11" s="14"/>
      <c r="E11" s="26">
        <v>0</v>
      </c>
      <c r="F11" s="14"/>
      <c r="G11" s="26">
        <v>1223457</v>
      </c>
      <c r="H11" s="14"/>
      <c r="I11" s="26">
        <v>2791530</v>
      </c>
      <c r="J11" s="14"/>
      <c r="K11" s="26">
        <v>0</v>
      </c>
      <c r="L11" s="14"/>
      <c r="M11" s="26">
        <v>2791530</v>
      </c>
    </row>
    <row r="12" spans="1:13" ht="21.75" customHeight="1" x14ac:dyDescent="0.2">
      <c r="A12" s="8" t="s">
        <v>181</v>
      </c>
      <c r="C12" s="26">
        <v>13990</v>
      </c>
      <c r="D12" s="14"/>
      <c r="E12" s="26">
        <v>0</v>
      </c>
      <c r="F12" s="14"/>
      <c r="G12" s="26">
        <v>13990</v>
      </c>
      <c r="H12" s="14"/>
      <c r="I12" s="26">
        <v>187624</v>
      </c>
      <c r="J12" s="14"/>
      <c r="K12" s="26">
        <v>0</v>
      </c>
      <c r="L12" s="14"/>
      <c r="M12" s="26">
        <v>187624</v>
      </c>
    </row>
    <row r="13" spans="1:13" ht="21.75" customHeight="1" x14ac:dyDescent="0.2">
      <c r="A13" s="8" t="s">
        <v>239</v>
      </c>
      <c r="C13" s="26">
        <v>0</v>
      </c>
      <c r="D13" s="14"/>
      <c r="E13" s="26">
        <v>0</v>
      </c>
      <c r="F13" s="14"/>
      <c r="G13" s="26">
        <v>0</v>
      </c>
      <c r="H13" s="14"/>
      <c r="I13" s="26">
        <v>16175</v>
      </c>
      <c r="J13" s="14"/>
      <c r="K13" s="26">
        <v>0</v>
      </c>
      <c r="L13" s="14"/>
      <c r="M13" s="26">
        <v>16175</v>
      </c>
    </row>
    <row r="14" spans="1:13" ht="21.75" customHeight="1" x14ac:dyDescent="0.2">
      <c r="A14" s="8" t="s">
        <v>182</v>
      </c>
      <c r="C14" s="26">
        <v>86295</v>
      </c>
      <c r="D14" s="14"/>
      <c r="E14" s="26">
        <v>0</v>
      </c>
      <c r="F14" s="14"/>
      <c r="G14" s="26">
        <v>86295</v>
      </c>
      <c r="H14" s="14"/>
      <c r="I14" s="26">
        <v>831477</v>
      </c>
      <c r="J14" s="14"/>
      <c r="K14" s="26">
        <v>0</v>
      </c>
      <c r="L14" s="14"/>
      <c r="M14" s="26">
        <v>831477</v>
      </c>
    </row>
    <row r="15" spans="1:13" ht="21.75" customHeight="1" x14ac:dyDescent="0.2">
      <c r="A15" s="8" t="s">
        <v>184</v>
      </c>
      <c r="C15" s="26">
        <v>78235</v>
      </c>
      <c r="D15" s="14"/>
      <c r="E15" s="26">
        <v>0</v>
      </c>
      <c r="F15" s="14"/>
      <c r="G15" s="26">
        <v>78235</v>
      </c>
      <c r="H15" s="14"/>
      <c r="I15" s="26">
        <v>6174013</v>
      </c>
      <c r="J15" s="14"/>
      <c r="K15" s="26">
        <v>0</v>
      </c>
      <c r="L15" s="14"/>
      <c r="M15" s="26">
        <v>6174013</v>
      </c>
    </row>
    <row r="16" spans="1:13" ht="21.75" customHeight="1" x14ac:dyDescent="0.2">
      <c r="A16" s="8" t="s">
        <v>240</v>
      </c>
      <c r="C16" s="26">
        <v>0</v>
      </c>
      <c r="D16" s="14"/>
      <c r="E16" s="26">
        <v>0</v>
      </c>
      <c r="F16" s="14"/>
      <c r="G16" s="26">
        <v>0</v>
      </c>
      <c r="H16" s="14"/>
      <c r="I16" s="26">
        <v>1553424657</v>
      </c>
      <c r="J16" s="14"/>
      <c r="K16" s="26">
        <v>0</v>
      </c>
      <c r="L16" s="14"/>
      <c r="M16" s="26">
        <v>1553424657</v>
      </c>
    </row>
    <row r="17" spans="1:13" ht="21.75" customHeight="1" x14ac:dyDescent="0.2">
      <c r="A17" s="8" t="s">
        <v>240</v>
      </c>
      <c r="C17" s="26">
        <v>0</v>
      </c>
      <c r="D17" s="14"/>
      <c r="E17" s="26">
        <v>0</v>
      </c>
      <c r="F17" s="14"/>
      <c r="G17" s="26">
        <v>0</v>
      </c>
      <c r="H17" s="14"/>
      <c r="I17" s="26">
        <v>1405479450</v>
      </c>
      <c r="J17" s="14"/>
      <c r="K17" s="26">
        <v>0</v>
      </c>
      <c r="L17" s="14"/>
      <c r="M17" s="26">
        <v>1405479450</v>
      </c>
    </row>
    <row r="18" spans="1:13" ht="21.75" customHeight="1" x14ac:dyDescent="0.2">
      <c r="A18" s="8" t="s">
        <v>240</v>
      </c>
      <c r="C18" s="26">
        <v>0</v>
      </c>
      <c r="D18" s="14"/>
      <c r="E18" s="26">
        <v>0</v>
      </c>
      <c r="F18" s="14"/>
      <c r="G18" s="26">
        <v>0</v>
      </c>
      <c r="H18" s="14"/>
      <c r="I18" s="26">
        <v>288493149</v>
      </c>
      <c r="J18" s="14"/>
      <c r="K18" s="26">
        <v>0</v>
      </c>
      <c r="L18" s="14"/>
      <c r="M18" s="26">
        <v>288493149</v>
      </c>
    </row>
    <row r="19" spans="1:13" ht="21.75" customHeight="1" x14ac:dyDescent="0.2">
      <c r="A19" s="8" t="s">
        <v>240</v>
      </c>
      <c r="C19" s="26">
        <v>0</v>
      </c>
      <c r="D19" s="14"/>
      <c r="E19" s="26">
        <v>0</v>
      </c>
      <c r="F19" s="14"/>
      <c r="G19" s="26">
        <v>0</v>
      </c>
      <c r="H19" s="14"/>
      <c r="I19" s="26">
        <v>178273971</v>
      </c>
      <c r="J19" s="14"/>
      <c r="K19" s="26">
        <v>0</v>
      </c>
      <c r="L19" s="14"/>
      <c r="M19" s="26">
        <v>178273971</v>
      </c>
    </row>
    <row r="20" spans="1:13" ht="21.75" customHeight="1" x14ac:dyDescent="0.2">
      <c r="A20" s="8" t="s">
        <v>240</v>
      </c>
      <c r="C20" s="26">
        <v>0</v>
      </c>
      <c r="D20" s="14"/>
      <c r="E20" s="26">
        <v>0</v>
      </c>
      <c r="F20" s="14"/>
      <c r="G20" s="26">
        <v>0</v>
      </c>
      <c r="H20" s="14"/>
      <c r="I20" s="26">
        <v>251506848</v>
      </c>
      <c r="J20" s="14"/>
      <c r="K20" s="26">
        <v>0</v>
      </c>
      <c r="L20" s="14"/>
      <c r="M20" s="26">
        <v>251506848</v>
      </c>
    </row>
    <row r="21" spans="1:13" ht="21.75" customHeight="1" x14ac:dyDescent="0.2">
      <c r="A21" s="8" t="s">
        <v>240</v>
      </c>
      <c r="C21" s="26">
        <v>0</v>
      </c>
      <c r="D21" s="14"/>
      <c r="E21" s="26">
        <v>0</v>
      </c>
      <c r="F21" s="14"/>
      <c r="G21" s="26">
        <v>0</v>
      </c>
      <c r="H21" s="14"/>
      <c r="I21" s="26">
        <v>687945204</v>
      </c>
      <c r="J21" s="14"/>
      <c r="K21" s="26">
        <v>0</v>
      </c>
      <c r="L21" s="14"/>
      <c r="M21" s="26">
        <v>687945204</v>
      </c>
    </row>
    <row r="22" spans="1:13" ht="21.75" customHeight="1" x14ac:dyDescent="0.2">
      <c r="A22" s="8" t="s">
        <v>240</v>
      </c>
      <c r="C22" s="26">
        <v>0</v>
      </c>
      <c r="D22" s="14"/>
      <c r="E22" s="26">
        <v>0</v>
      </c>
      <c r="F22" s="14"/>
      <c r="G22" s="26">
        <v>0</v>
      </c>
      <c r="H22" s="14"/>
      <c r="I22" s="26">
        <v>4315068492</v>
      </c>
      <c r="J22" s="14"/>
      <c r="K22" s="26">
        <v>0</v>
      </c>
      <c r="L22" s="14"/>
      <c r="M22" s="26">
        <v>4315068492</v>
      </c>
    </row>
    <row r="23" spans="1:13" ht="21.75" customHeight="1" x14ac:dyDescent="0.2">
      <c r="A23" s="8" t="s">
        <v>240</v>
      </c>
      <c r="C23" s="26">
        <v>0</v>
      </c>
      <c r="D23" s="14"/>
      <c r="E23" s="26">
        <v>0</v>
      </c>
      <c r="F23" s="14"/>
      <c r="G23" s="26">
        <v>0</v>
      </c>
      <c r="H23" s="14"/>
      <c r="I23" s="26">
        <v>665753424</v>
      </c>
      <c r="J23" s="14"/>
      <c r="K23" s="26">
        <v>0</v>
      </c>
      <c r="L23" s="14"/>
      <c r="M23" s="26">
        <v>665753424</v>
      </c>
    </row>
    <row r="24" spans="1:13" ht="21.75" customHeight="1" x14ac:dyDescent="0.2">
      <c r="A24" s="8" t="s">
        <v>240</v>
      </c>
      <c r="C24" s="26">
        <v>0</v>
      </c>
      <c r="D24" s="14"/>
      <c r="E24" s="26">
        <v>0</v>
      </c>
      <c r="F24" s="14"/>
      <c r="G24" s="26">
        <v>0</v>
      </c>
      <c r="H24" s="14"/>
      <c r="I24" s="26">
        <v>125753424</v>
      </c>
      <c r="J24" s="14"/>
      <c r="K24" s="26">
        <v>0</v>
      </c>
      <c r="L24" s="14"/>
      <c r="M24" s="26">
        <v>125753424</v>
      </c>
    </row>
    <row r="25" spans="1:13" ht="21.75" customHeight="1" x14ac:dyDescent="0.2">
      <c r="A25" s="8" t="s">
        <v>241</v>
      </c>
      <c r="C25" s="26">
        <v>0</v>
      </c>
      <c r="D25" s="14"/>
      <c r="E25" s="26">
        <v>0</v>
      </c>
      <c r="F25" s="14"/>
      <c r="G25" s="26">
        <v>0</v>
      </c>
      <c r="H25" s="14"/>
      <c r="I25" s="26">
        <v>7520547900</v>
      </c>
      <c r="J25" s="14"/>
      <c r="K25" s="26">
        <v>0</v>
      </c>
      <c r="L25" s="14"/>
      <c r="M25" s="26">
        <v>7520547900</v>
      </c>
    </row>
    <row r="26" spans="1:13" ht="21.75" customHeight="1" x14ac:dyDescent="0.2">
      <c r="A26" s="8" t="s">
        <v>242</v>
      </c>
      <c r="C26" s="26">
        <v>0</v>
      </c>
      <c r="D26" s="14"/>
      <c r="E26" s="26">
        <v>0</v>
      </c>
      <c r="F26" s="14"/>
      <c r="G26" s="26">
        <v>0</v>
      </c>
      <c r="H26" s="14"/>
      <c r="I26" s="26">
        <v>4438356162</v>
      </c>
      <c r="J26" s="14"/>
      <c r="K26" s="26">
        <v>0</v>
      </c>
      <c r="L26" s="14"/>
      <c r="M26" s="26">
        <v>4438356162</v>
      </c>
    </row>
    <row r="27" spans="1:13" ht="21.75" customHeight="1" x14ac:dyDescent="0.2">
      <c r="A27" s="8" t="s">
        <v>240</v>
      </c>
      <c r="C27" s="26">
        <v>0</v>
      </c>
      <c r="D27" s="14"/>
      <c r="E27" s="26">
        <v>0</v>
      </c>
      <c r="F27" s="14"/>
      <c r="G27" s="26">
        <v>0</v>
      </c>
      <c r="H27" s="14"/>
      <c r="I27" s="26">
        <v>2301369850</v>
      </c>
      <c r="J27" s="14"/>
      <c r="K27" s="26">
        <v>2180364</v>
      </c>
      <c r="L27" s="14"/>
      <c r="M27" s="26">
        <v>2299189486</v>
      </c>
    </row>
    <row r="28" spans="1:13" ht="21.75" customHeight="1" x14ac:dyDescent="0.2">
      <c r="A28" s="8" t="s">
        <v>186</v>
      </c>
      <c r="C28" s="26">
        <v>1081655</v>
      </c>
      <c r="D28" s="14"/>
      <c r="E28" s="26">
        <v>0</v>
      </c>
      <c r="F28" s="14"/>
      <c r="G28" s="26">
        <v>1081655</v>
      </c>
      <c r="H28" s="14"/>
      <c r="I28" s="26">
        <v>1767674</v>
      </c>
      <c r="J28" s="14"/>
      <c r="K28" s="26">
        <v>0</v>
      </c>
      <c r="L28" s="14"/>
      <c r="M28" s="26">
        <v>1767674</v>
      </c>
    </row>
    <row r="29" spans="1:13" ht="21.75" customHeight="1" x14ac:dyDescent="0.2">
      <c r="A29" s="8" t="s">
        <v>243</v>
      </c>
      <c r="C29" s="26">
        <v>0</v>
      </c>
      <c r="D29" s="14"/>
      <c r="E29" s="26">
        <v>0</v>
      </c>
      <c r="F29" s="14"/>
      <c r="G29" s="26">
        <v>0</v>
      </c>
      <c r="H29" s="14"/>
      <c r="I29" s="26">
        <v>377698438308</v>
      </c>
      <c r="J29" s="14"/>
      <c r="K29" s="26">
        <v>0</v>
      </c>
      <c r="L29" s="14"/>
      <c r="M29" s="26">
        <v>377698438308</v>
      </c>
    </row>
    <row r="30" spans="1:13" ht="21.75" customHeight="1" x14ac:dyDescent="0.2">
      <c r="A30" s="8" t="s">
        <v>243</v>
      </c>
      <c r="C30" s="26">
        <v>0</v>
      </c>
      <c r="D30" s="14"/>
      <c r="E30" s="26">
        <v>0</v>
      </c>
      <c r="F30" s="14"/>
      <c r="G30" s="26">
        <v>0</v>
      </c>
      <c r="H30" s="14"/>
      <c r="I30" s="26">
        <v>90139079425</v>
      </c>
      <c r="J30" s="14"/>
      <c r="K30" s="26">
        <v>0</v>
      </c>
      <c r="L30" s="14"/>
      <c r="M30" s="26">
        <v>90139079425</v>
      </c>
    </row>
    <row r="31" spans="1:13" ht="21.75" customHeight="1" x14ac:dyDescent="0.2">
      <c r="A31" s="8" t="s">
        <v>243</v>
      </c>
      <c r="C31" s="26">
        <v>0</v>
      </c>
      <c r="D31" s="14"/>
      <c r="E31" s="26">
        <v>0</v>
      </c>
      <c r="F31" s="14"/>
      <c r="G31" s="26">
        <v>0</v>
      </c>
      <c r="H31" s="14"/>
      <c r="I31" s="26">
        <v>24221457524</v>
      </c>
      <c r="J31" s="14"/>
      <c r="K31" s="26">
        <v>0</v>
      </c>
      <c r="L31" s="14"/>
      <c r="M31" s="26">
        <v>24221457524</v>
      </c>
    </row>
    <row r="32" spans="1:13" ht="21.75" customHeight="1" x14ac:dyDescent="0.2">
      <c r="A32" s="8" t="s">
        <v>240</v>
      </c>
      <c r="C32" s="26">
        <v>0</v>
      </c>
      <c r="D32" s="14"/>
      <c r="E32" s="26">
        <v>0</v>
      </c>
      <c r="F32" s="14"/>
      <c r="G32" s="26">
        <v>0</v>
      </c>
      <c r="H32" s="14"/>
      <c r="I32" s="26">
        <v>46999972965</v>
      </c>
      <c r="J32" s="14"/>
      <c r="K32" s="26">
        <v>0</v>
      </c>
      <c r="L32" s="14"/>
      <c r="M32" s="26">
        <v>46999972965</v>
      </c>
    </row>
    <row r="33" spans="1:13" ht="21.75" customHeight="1" x14ac:dyDescent="0.2">
      <c r="A33" s="8" t="s">
        <v>240</v>
      </c>
      <c r="C33" s="26">
        <v>0</v>
      </c>
      <c r="D33" s="14"/>
      <c r="E33" s="26">
        <v>0</v>
      </c>
      <c r="F33" s="14"/>
      <c r="G33" s="26">
        <v>0</v>
      </c>
      <c r="H33" s="14"/>
      <c r="I33" s="26">
        <v>16762191765</v>
      </c>
      <c r="J33" s="14"/>
      <c r="K33" s="26">
        <v>0</v>
      </c>
      <c r="L33" s="14"/>
      <c r="M33" s="26">
        <v>16762191765</v>
      </c>
    </row>
    <row r="34" spans="1:13" ht="21.75" customHeight="1" x14ac:dyDescent="0.2">
      <c r="A34" s="8" t="s">
        <v>240</v>
      </c>
      <c r="C34" s="26">
        <v>0</v>
      </c>
      <c r="D34" s="14"/>
      <c r="E34" s="26">
        <v>0</v>
      </c>
      <c r="F34" s="14"/>
      <c r="G34" s="26">
        <v>0</v>
      </c>
      <c r="H34" s="14"/>
      <c r="I34" s="26">
        <v>2209315040</v>
      </c>
      <c r="J34" s="14"/>
      <c r="K34" s="26">
        <v>0</v>
      </c>
      <c r="L34" s="14"/>
      <c r="M34" s="26">
        <v>2209315040</v>
      </c>
    </row>
    <row r="35" spans="1:13" ht="21.75" customHeight="1" x14ac:dyDescent="0.2">
      <c r="A35" s="8" t="s">
        <v>244</v>
      </c>
      <c r="C35" s="26">
        <v>0</v>
      </c>
      <c r="D35" s="14"/>
      <c r="E35" s="26">
        <v>0</v>
      </c>
      <c r="F35" s="14"/>
      <c r="G35" s="26">
        <v>0</v>
      </c>
      <c r="H35" s="14"/>
      <c r="I35" s="26">
        <v>94315068450</v>
      </c>
      <c r="J35" s="14"/>
      <c r="K35" s="26">
        <v>0</v>
      </c>
      <c r="L35" s="14"/>
      <c r="M35" s="26">
        <v>94315068450</v>
      </c>
    </row>
    <row r="36" spans="1:13" ht="21.75" customHeight="1" x14ac:dyDescent="0.2">
      <c r="A36" s="8" t="s">
        <v>193</v>
      </c>
      <c r="C36" s="26">
        <v>0</v>
      </c>
      <c r="D36" s="14"/>
      <c r="E36" s="26">
        <v>0</v>
      </c>
      <c r="F36" s="14"/>
      <c r="G36" s="26">
        <v>0</v>
      </c>
      <c r="H36" s="14"/>
      <c r="I36" s="26">
        <v>35365556142</v>
      </c>
      <c r="J36" s="14"/>
      <c r="K36" s="26">
        <v>0</v>
      </c>
      <c r="L36" s="14"/>
      <c r="M36" s="26">
        <v>35365556142</v>
      </c>
    </row>
    <row r="37" spans="1:13" ht="21.75" customHeight="1" x14ac:dyDescent="0.2">
      <c r="A37" s="8" t="s">
        <v>187</v>
      </c>
      <c r="C37" s="26">
        <v>950093</v>
      </c>
      <c r="D37" s="14"/>
      <c r="E37" s="26">
        <v>0</v>
      </c>
      <c r="F37" s="14"/>
      <c r="G37" s="26">
        <v>950093</v>
      </c>
      <c r="H37" s="14"/>
      <c r="I37" s="26">
        <v>1383634</v>
      </c>
      <c r="J37" s="14"/>
      <c r="K37" s="26">
        <v>0</v>
      </c>
      <c r="L37" s="14"/>
      <c r="M37" s="26">
        <v>1383634</v>
      </c>
    </row>
    <row r="38" spans="1:13" ht="21.75" customHeight="1" x14ac:dyDescent="0.2">
      <c r="A38" s="8" t="s">
        <v>190</v>
      </c>
      <c r="C38" s="26">
        <v>0</v>
      </c>
      <c r="D38" s="14"/>
      <c r="E38" s="26">
        <v>0</v>
      </c>
      <c r="F38" s="14"/>
      <c r="G38" s="26">
        <v>0</v>
      </c>
      <c r="H38" s="14"/>
      <c r="I38" s="26">
        <v>73730136970</v>
      </c>
      <c r="J38" s="14"/>
      <c r="K38" s="26">
        <v>0</v>
      </c>
      <c r="L38" s="14"/>
      <c r="M38" s="26">
        <v>73730136970</v>
      </c>
    </row>
    <row r="39" spans="1:13" ht="21.75" customHeight="1" x14ac:dyDescent="0.2">
      <c r="A39" s="8" t="s">
        <v>190</v>
      </c>
      <c r="C39" s="26">
        <v>0</v>
      </c>
      <c r="D39" s="14"/>
      <c r="E39" s="26">
        <v>0</v>
      </c>
      <c r="F39" s="14"/>
      <c r="G39" s="26">
        <v>0</v>
      </c>
      <c r="H39" s="14"/>
      <c r="I39" s="26">
        <v>115469588988</v>
      </c>
      <c r="J39" s="14"/>
      <c r="K39" s="26">
        <v>0</v>
      </c>
      <c r="L39" s="14"/>
      <c r="M39" s="26">
        <v>115469588988</v>
      </c>
    </row>
    <row r="40" spans="1:13" ht="21.75" customHeight="1" x14ac:dyDescent="0.2">
      <c r="A40" s="8" t="s">
        <v>240</v>
      </c>
      <c r="C40" s="26">
        <v>0</v>
      </c>
      <c r="D40" s="14"/>
      <c r="E40" s="26">
        <v>0</v>
      </c>
      <c r="F40" s="14"/>
      <c r="G40" s="26">
        <v>0</v>
      </c>
      <c r="H40" s="14"/>
      <c r="I40" s="26">
        <v>44095890377</v>
      </c>
      <c r="J40" s="14"/>
      <c r="K40" s="26">
        <v>0</v>
      </c>
      <c r="L40" s="14"/>
      <c r="M40" s="26">
        <v>44095890377</v>
      </c>
    </row>
    <row r="41" spans="1:13" ht="21.75" customHeight="1" x14ac:dyDescent="0.2">
      <c r="A41" s="8" t="s">
        <v>245</v>
      </c>
      <c r="C41" s="26">
        <v>0</v>
      </c>
      <c r="D41" s="14"/>
      <c r="E41" s="26">
        <v>0</v>
      </c>
      <c r="F41" s="14"/>
      <c r="G41" s="26">
        <v>0</v>
      </c>
      <c r="H41" s="14"/>
      <c r="I41" s="26">
        <v>27852054788</v>
      </c>
      <c r="J41" s="14"/>
      <c r="K41" s="26">
        <v>0</v>
      </c>
      <c r="L41" s="14"/>
      <c r="M41" s="26">
        <v>27852054788</v>
      </c>
    </row>
    <row r="42" spans="1:13" ht="21.75" customHeight="1" x14ac:dyDescent="0.2">
      <c r="A42" s="8" t="s">
        <v>246</v>
      </c>
      <c r="C42" s="26">
        <v>0</v>
      </c>
      <c r="D42" s="14"/>
      <c r="E42" s="26">
        <v>0</v>
      </c>
      <c r="F42" s="14"/>
      <c r="G42" s="26">
        <v>0</v>
      </c>
      <c r="H42" s="14"/>
      <c r="I42" s="26">
        <v>84193484904</v>
      </c>
      <c r="J42" s="14"/>
      <c r="K42" s="26">
        <v>0</v>
      </c>
      <c r="L42" s="14"/>
      <c r="M42" s="26">
        <v>84193484904</v>
      </c>
    </row>
    <row r="43" spans="1:13" ht="21.75" customHeight="1" x14ac:dyDescent="0.2">
      <c r="A43" s="8" t="s">
        <v>247</v>
      </c>
      <c r="C43" s="26">
        <v>0</v>
      </c>
      <c r="D43" s="14"/>
      <c r="E43" s="26">
        <v>0</v>
      </c>
      <c r="F43" s="14"/>
      <c r="G43" s="26">
        <v>0</v>
      </c>
      <c r="H43" s="14"/>
      <c r="I43" s="26">
        <v>129294153415</v>
      </c>
      <c r="J43" s="14"/>
      <c r="K43" s="26">
        <v>0</v>
      </c>
      <c r="L43" s="14"/>
      <c r="M43" s="26">
        <v>129294153415</v>
      </c>
    </row>
    <row r="44" spans="1:13" ht="21.75" customHeight="1" x14ac:dyDescent="0.2">
      <c r="A44" s="8" t="s">
        <v>248</v>
      </c>
      <c r="C44" s="26">
        <v>0</v>
      </c>
      <c r="D44" s="14"/>
      <c r="E44" s="26">
        <v>0</v>
      </c>
      <c r="F44" s="14"/>
      <c r="G44" s="26">
        <v>0</v>
      </c>
      <c r="H44" s="14"/>
      <c r="I44" s="26">
        <v>26301369856</v>
      </c>
      <c r="J44" s="14"/>
      <c r="K44" s="26">
        <v>0</v>
      </c>
      <c r="L44" s="14"/>
      <c r="M44" s="26">
        <v>26301369856</v>
      </c>
    </row>
    <row r="45" spans="1:13" ht="21.75" customHeight="1" x14ac:dyDescent="0.2">
      <c r="A45" s="8" t="s">
        <v>249</v>
      </c>
      <c r="C45" s="26">
        <v>0</v>
      </c>
      <c r="D45" s="14"/>
      <c r="E45" s="26">
        <v>0</v>
      </c>
      <c r="F45" s="14"/>
      <c r="G45" s="26">
        <v>0</v>
      </c>
      <c r="H45" s="14"/>
      <c r="I45" s="26">
        <v>124273972552</v>
      </c>
      <c r="J45" s="14"/>
      <c r="K45" s="26">
        <v>0</v>
      </c>
      <c r="L45" s="14"/>
      <c r="M45" s="26">
        <v>124273972552</v>
      </c>
    </row>
    <row r="46" spans="1:13" ht="21.75" customHeight="1" x14ac:dyDescent="0.2">
      <c r="A46" s="8" t="s">
        <v>190</v>
      </c>
      <c r="C46" s="26">
        <v>0</v>
      </c>
      <c r="D46" s="14"/>
      <c r="E46" s="26">
        <v>0</v>
      </c>
      <c r="F46" s="14"/>
      <c r="G46" s="26">
        <v>0</v>
      </c>
      <c r="H46" s="14"/>
      <c r="I46" s="26">
        <v>133150684896</v>
      </c>
      <c r="J46" s="14"/>
      <c r="K46" s="26">
        <v>0</v>
      </c>
      <c r="L46" s="14"/>
      <c r="M46" s="26">
        <v>133150684896</v>
      </c>
    </row>
    <row r="47" spans="1:13" ht="21.75" customHeight="1" x14ac:dyDescent="0.2">
      <c r="A47" s="8" t="s">
        <v>250</v>
      </c>
      <c r="C47" s="26">
        <v>0</v>
      </c>
      <c r="D47" s="14"/>
      <c r="E47" s="26">
        <v>0</v>
      </c>
      <c r="F47" s="14"/>
      <c r="G47" s="26">
        <v>0</v>
      </c>
      <c r="H47" s="14"/>
      <c r="I47" s="26">
        <v>230405479384</v>
      </c>
      <c r="J47" s="14"/>
      <c r="K47" s="26">
        <v>0</v>
      </c>
      <c r="L47" s="14"/>
      <c r="M47" s="26">
        <v>230405479384</v>
      </c>
    </row>
    <row r="48" spans="1:13" ht="21.75" customHeight="1" x14ac:dyDescent="0.2">
      <c r="A48" s="8" t="s">
        <v>251</v>
      </c>
      <c r="C48" s="26">
        <v>0</v>
      </c>
      <c r="D48" s="14"/>
      <c r="E48" s="26">
        <v>0</v>
      </c>
      <c r="F48" s="14"/>
      <c r="G48" s="26">
        <v>0</v>
      </c>
      <c r="H48" s="14"/>
      <c r="I48" s="26">
        <v>177205479407</v>
      </c>
      <c r="J48" s="14"/>
      <c r="K48" s="26">
        <v>0</v>
      </c>
      <c r="L48" s="14"/>
      <c r="M48" s="26">
        <v>177205479407</v>
      </c>
    </row>
    <row r="49" spans="1:13" ht="21.75" customHeight="1" x14ac:dyDescent="0.2">
      <c r="A49" s="8" t="s">
        <v>252</v>
      </c>
      <c r="C49" s="26">
        <v>0</v>
      </c>
      <c r="D49" s="14"/>
      <c r="E49" s="26">
        <v>0</v>
      </c>
      <c r="F49" s="14"/>
      <c r="G49" s="26">
        <v>0</v>
      </c>
      <c r="H49" s="14"/>
      <c r="I49" s="26">
        <v>226791780768</v>
      </c>
      <c r="J49" s="14"/>
      <c r="K49" s="26">
        <v>0</v>
      </c>
      <c r="L49" s="14"/>
      <c r="M49" s="26">
        <v>226791780768</v>
      </c>
    </row>
    <row r="50" spans="1:13" ht="21.75" customHeight="1" x14ac:dyDescent="0.2">
      <c r="A50" s="8" t="s">
        <v>253</v>
      </c>
      <c r="C50" s="26">
        <v>0</v>
      </c>
      <c r="D50" s="14"/>
      <c r="E50" s="26">
        <v>0</v>
      </c>
      <c r="F50" s="14"/>
      <c r="G50" s="26">
        <v>0</v>
      </c>
      <c r="H50" s="14"/>
      <c r="I50" s="26">
        <v>85932054781</v>
      </c>
      <c r="J50" s="14"/>
      <c r="K50" s="26">
        <v>0</v>
      </c>
      <c r="L50" s="14"/>
      <c r="M50" s="26">
        <v>85932054781</v>
      </c>
    </row>
    <row r="51" spans="1:13" ht="21.75" customHeight="1" x14ac:dyDescent="0.2">
      <c r="A51" s="8" t="s">
        <v>190</v>
      </c>
      <c r="C51" s="26">
        <v>0</v>
      </c>
      <c r="D51" s="14"/>
      <c r="E51" s="26">
        <v>0</v>
      </c>
      <c r="F51" s="14"/>
      <c r="G51" s="26">
        <v>0</v>
      </c>
      <c r="H51" s="14"/>
      <c r="I51" s="26">
        <v>132065753400</v>
      </c>
      <c r="J51" s="14"/>
      <c r="K51" s="26">
        <v>0</v>
      </c>
      <c r="L51" s="14"/>
      <c r="M51" s="26">
        <v>132065753400</v>
      </c>
    </row>
    <row r="52" spans="1:13" ht="21.75" customHeight="1" x14ac:dyDescent="0.2">
      <c r="A52" s="8" t="s">
        <v>254</v>
      </c>
      <c r="C52" s="26">
        <v>0</v>
      </c>
      <c r="D52" s="14"/>
      <c r="E52" s="26">
        <v>0</v>
      </c>
      <c r="F52" s="14"/>
      <c r="G52" s="26">
        <v>0</v>
      </c>
      <c r="H52" s="14"/>
      <c r="I52" s="26">
        <v>65534246560</v>
      </c>
      <c r="J52" s="14"/>
      <c r="K52" s="26">
        <v>0</v>
      </c>
      <c r="L52" s="14"/>
      <c r="M52" s="26">
        <v>65534246560</v>
      </c>
    </row>
    <row r="53" spans="1:13" ht="21.75" customHeight="1" x14ac:dyDescent="0.2">
      <c r="A53" s="8" t="s">
        <v>253</v>
      </c>
      <c r="C53" s="26">
        <v>0</v>
      </c>
      <c r="D53" s="14"/>
      <c r="E53" s="26">
        <v>0</v>
      </c>
      <c r="F53" s="14"/>
      <c r="G53" s="26">
        <v>0</v>
      </c>
      <c r="H53" s="14"/>
      <c r="I53" s="26">
        <v>72664372592</v>
      </c>
      <c r="J53" s="14"/>
      <c r="K53" s="26">
        <v>0</v>
      </c>
      <c r="L53" s="14"/>
      <c r="M53" s="26">
        <v>72664372592</v>
      </c>
    </row>
    <row r="54" spans="1:13" ht="21.75" customHeight="1" x14ac:dyDescent="0.2">
      <c r="A54" s="8" t="s">
        <v>250</v>
      </c>
      <c r="C54" s="26">
        <v>0</v>
      </c>
      <c r="D54" s="14"/>
      <c r="E54" s="26">
        <v>0</v>
      </c>
      <c r="F54" s="14"/>
      <c r="G54" s="26">
        <v>0</v>
      </c>
      <c r="H54" s="14"/>
      <c r="I54" s="26">
        <v>43724931461</v>
      </c>
      <c r="J54" s="14"/>
      <c r="K54" s="26">
        <v>0</v>
      </c>
      <c r="L54" s="14"/>
      <c r="M54" s="26">
        <v>43724931461</v>
      </c>
    </row>
    <row r="55" spans="1:13" ht="21.75" customHeight="1" x14ac:dyDescent="0.2">
      <c r="A55" s="8" t="s">
        <v>255</v>
      </c>
      <c r="C55" s="26">
        <v>0</v>
      </c>
      <c r="D55" s="14"/>
      <c r="E55" s="26">
        <v>0</v>
      </c>
      <c r="F55" s="14"/>
      <c r="G55" s="26">
        <v>0</v>
      </c>
      <c r="H55" s="14"/>
      <c r="I55" s="26">
        <v>63575358024</v>
      </c>
      <c r="J55" s="14"/>
      <c r="K55" s="26">
        <v>0</v>
      </c>
      <c r="L55" s="14"/>
      <c r="M55" s="26">
        <v>63575358024</v>
      </c>
    </row>
    <row r="56" spans="1:13" ht="21.75" customHeight="1" x14ac:dyDescent="0.2">
      <c r="A56" s="8" t="s">
        <v>256</v>
      </c>
      <c r="C56" s="26">
        <v>0</v>
      </c>
      <c r="D56" s="14"/>
      <c r="E56" s="26">
        <v>0</v>
      </c>
      <c r="F56" s="14"/>
      <c r="G56" s="26">
        <v>0</v>
      </c>
      <c r="H56" s="14"/>
      <c r="I56" s="26">
        <v>65150684919</v>
      </c>
      <c r="J56" s="14"/>
      <c r="K56" s="26">
        <v>0</v>
      </c>
      <c r="L56" s="14"/>
      <c r="M56" s="26">
        <v>65150684919</v>
      </c>
    </row>
    <row r="57" spans="1:13" ht="21.75" customHeight="1" x14ac:dyDescent="0.2">
      <c r="A57" s="8" t="s">
        <v>249</v>
      </c>
      <c r="C57" s="26">
        <v>0</v>
      </c>
      <c r="D57" s="14"/>
      <c r="E57" s="26">
        <v>0</v>
      </c>
      <c r="F57" s="14"/>
      <c r="G57" s="26">
        <v>0</v>
      </c>
      <c r="H57" s="14"/>
      <c r="I57" s="26">
        <v>92350684919</v>
      </c>
      <c r="J57" s="14"/>
      <c r="K57" s="26">
        <v>0</v>
      </c>
      <c r="L57" s="14"/>
      <c r="M57" s="26">
        <v>92350684919</v>
      </c>
    </row>
    <row r="58" spans="1:13" ht="21.75" customHeight="1" x14ac:dyDescent="0.2">
      <c r="A58" s="8" t="s">
        <v>244</v>
      </c>
      <c r="C58" s="26">
        <v>0</v>
      </c>
      <c r="D58" s="14"/>
      <c r="E58" s="26">
        <v>0</v>
      </c>
      <c r="F58" s="14"/>
      <c r="G58" s="26">
        <v>0</v>
      </c>
      <c r="H58" s="14"/>
      <c r="I58" s="26">
        <v>82110575323</v>
      </c>
      <c r="J58" s="14"/>
      <c r="K58" s="26">
        <v>0</v>
      </c>
      <c r="L58" s="14"/>
      <c r="M58" s="26">
        <v>82110575323</v>
      </c>
    </row>
    <row r="59" spans="1:13" ht="21.75" customHeight="1" x14ac:dyDescent="0.2">
      <c r="A59" s="8" t="s">
        <v>189</v>
      </c>
      <c r="C59" s="26">
        <v>0</v>
      </c>
      <c r="D59" s="14"/>
      <c r="E59" s="26">
        <v>0</v>
      </c>
      <c r="F59" s="14"/>
      <c r="G59" s="26">
        <v>0</v>
      </c>
      <c r="H59" s="14"/>
      <c r="I59" s="26">
        <v>49752646600</v>
      </c>
      <c r="J59" s="14"/>
      <c r="K59" s="26">
        <v>0</v>
      </c>
      <c r="L59" s="14"/>
      <c r="M59" s="26">
        <v>49752646600</v>
      </c>
    </row>
    <row r="60" spans="1:13" ht="21.75" customHeight="1" x14ac:dyDescent="0.2">
      <c r="A60" s="8" t="s">
        <v>257</v>
      </c>
      <c r="C60" s="26">
        <v>0</v>
      </c>
      <c r="D60" s="14"/>
      <c r="E60" s="26">
        <v>0</v>
      </c>
      <c r="F60" s="14"/>
      <c r="G60" s="26">
        <v>0</v>
      </c>
      <c r="H60" s="14"/>
      <c r="I60" s="26">
        <v>36125753393</v>
      </c>
      <c r="J60" s="14"/>
      <c r="K60" s="26">
        <v>0</v>
      </c>
      <c r="L60" s="14"/>
      <c r="M60" s="26">
        <v>36125753393</v>
      </c>
    </row>
    <row r="61" spans="1:13" ht="21.75" customHeight="1" x14ac:dyDescent="0.2">
      <c r="A61" s="8" t="s">
        <v>258</v>
      </c>
      <c r="C61" s="26">
        <v>0</v>
      </c>
      <c r="D61" s="14"/>
      <c r="E61" s="26">
        <v>0</v>
      </c>
      <c r="F61" s="14"/>
      <c r="G61" s="26">
        <v>0</v>
      </c>
      <c r="H61" s="14"/>
      <c r="I61" s="26">
        <v>46529315066</v>
      </c>
      <c r="J61" s="14"/>
      <c r="K61" s="26">
        <v>0</v>
      </c>
      <c r="L61" s="14"/>
      <c r="M61" s="26">
        <v>46529315066</v>
      </c>
    </row>
    <row r="62" spans="1:13" ht="21.75" customHeight="1" x14ac:dyDescent="0.2">
      <c r="A62" s="8" t="s">
        <v>259</v>
      </c>
      <c r="C62" s="26">
        <v>0</v>
      </c>
      <c r="D62" s="14"/>
      <c r="E62" s="26">
        <v>0</v>
      </c>
      <c r="F62" s="14"/>
      <c r="G62" s="26">
        <v>0</v>
      </c>
      <c r="H62" s="14"/>
      <c r="I62" s="26">
        <v>19526027392</v>
      </c>
      <c r="J62" s="14"/>
      <c r="K62" s="26">
        <v>0</v>
      </c>
      <c r="L62" s="14"/>
      <c r="M62" s="26">
        <v>19526027392</v>
      </c>
    </row>
    <row r="63" spans="1:13" ht="21.75" customHeight="1" x14ac:dyDescent="0.2">
      <c r="A63" s="8" t="s">
        <v>192</v>
      </c>
      <c r="C63" s="26">
        <v>0</v>
      </c>
      <c r="D63" s="14"/>
      <c r="E63" s="26">
        <v>0</v>
      </c>
      <c r="F63" s="14"/>
      <c r="G63" s="26">
        <v>0</v>
      </c>
      <c r="H63" s="14"/>
      <c r="I63" s="26">
        <v>63031780867</v>
      </c>
      <c r="J63" s="14"/>
      <c r="K63" s="26">
        <v>0</v>
      </c>
      <c r="L63" s="14"/>
      <c r="M63" s="26">
        <v>63031780867</v>
      </c>
    </row>
    <row r="64" spans="1:13" ht="21.75" customHeight="1" x14ac:dyDescent="0.2">
      <c r="A64" s="8" t="s">
        <v>244</v>
      </c>
      <c r="C64" s="26">
        <v>0</v>
      </c>
      <c r="D64" s="14"/>
      <c r="E64" s="26">
        <v>0</v>
      </c>
      <c r="F64" s="14"/>
      <c r="G64" s="26">
        <v>0</v>
      </c>
      <c r="H64" s="14"/>
      <c r="I64" s="26">
        <v>11769862974</v>
      </c>
      <c r="J64" s="14"/>
      <c r="K64" s="26">
        <v>0</v>
      </c>
      <c r="L64" s="14"/>
      <c r="M64" s="26">
        <v>11769862974</v>
      </c>
    </row>
    <row r="65" spans="1:13" ht="21.75" customHeight="1" x14ac:dyDescent="0.2">
      <c r="A65" s="8" t="s">
        <v>254</v>
      </c>
      <c r="C65" s="26">
        <v>0</v>
      </c>
      <c r="D65" s="14"/>
      <c r="E65" s="26">
        <v>0</v>
      </c>
      <c r="F65" s="14"/>
      <c r="G65" s="26">
        <v>0</v>
      </c>
      <c r="H65" s="14"/>
      <c r="I65" s="26">
        <v>50354278281</v>
      </c>
      <c r="J65" s="14"/>
      <c r="K65" s="26">
        <v>0</v>
      </c>
      <c r="L65" s="14"/>
      <c r="M65" s="26">
        <v>50354278281</v>
      </c>
    </row>
    <row r="66" spans="1:13" ht="21.75" customHeight="1" x14ac:dyDescent="0.2">
      <c r="A66" s="8" t="s">
        <v>193</v>
      </c>
      <c r="C66" s="26">
        <v>0</v>
      </c>
      <c r="D66" s="14"/>
      <c r="E66" s="26">
        <v>0</v>
      </c>
      <c r="F66" s="14"/>
      <c r="G66" s="26">
        <v>0</v>
      </c>
      <c r="H66" s="14"/>
      <c r="I66" s="26">
        <v>38501369857</v>
      </c>
      <c r="J66" s="14"/>
      <c r="K66" s="26">
        <v>0</v>
      </c>
      <c r="L66" s="14"/>
      <c r="M66" s="26">
        <v>38501369857</v>
      </c>
    </row>
    <row r="67" spans="1:13" ht="21.75" customHeight="1" x14ac:dyDescent="0.2">
      <c r="A67" s="8" t="s">
        <v>244</v>
      </c>
      <c r="C67" s="26">
        <v>0</v>
      </c>
      <c r="D67" s="14"/>
      <c r="E67" s="26">
        <v>0</v>
      </c>
      <c r="F67" s="14"/>
      <c r="G67" s="26">
        <v>0</v>
      </c>
      <c r="H67" s="14"/>
      <c r="I67" s="26">
        <v>110958904080</v>
      </c>
      <c r="J67" s="14"/>
      <c r="K67" s="26">
        <v>0</v>
      </c>
      <c r="L67" s="14"/>
      <c r="M67" s="26">
        <v>110958904080</v>
      </c>
    </row>
    <row r="68" spans="1:13" ht="21.75" customHeight="1" x14ac:dyDescent="0.2">
      <c r="A68" s="8" t="s">
        <v>252</v>
      </c>
      <c r="C68" s="26">
        <v>0</v>
      </c>
      <c r="D68" s="14"/>
      <c r="E68" s="26">
        <v>0</v>
      </c>
      <c r="F68" s="14"/>
      <c r="G68" s="26">
        <v>0</v>
      </c>
      <c r="H68" s="14"/>
      <c r="I68" s="26">
        <v>122054794518</v>
      </c>
      <c r="J68" s="14"/>
      <c r="K68" s="26">
        <v>0</v>
      </c>
      <c r="L68" s="14"/>
      <c r="M68" s="26">
        <v>122054794518</v>
      </c>
    </row>
    <row r="69" spans="1:13" ht="21.75" customHeight="1" x14ac:dyDescent="0.2">
      <c r="A69" s="8" t="s">
        <v>249</v>
      </c>
      <c r="C69" s="26">
        <v>0</v>
      </c>
      <c r="D69" s="14"/>
      <c r="E69" s="26">
        <v>0</v>
      </c>
      <c r="F69" s="14"/>
      <c r="G69" s="26">
        <v>0</v>
      </c>
      <c r="H69" s="14"/>
      <c r="I69" s="26">
        <v>57534246567</v>
      </c>
      <c r="J69" s="14"/>
      <c r="K69" s="26">
        <v>0</v>
      </c>
      <c r="L69" s="14"/>
      <c r="M69" s="26">
        <v>57534246567</v>
      </c>
    </row>
    <row r="70" spans="1:13" ht="21.75" customHeight="1" x14ac:dyDescent="0.2">
      <c r="A70" s="8" t="s">
        <v>260</v>
      </c>
      <c r="C70" s="26">
        <v>0</v>
      </c>
      <c r="D70" s="14"/>
      <c r="E70" s="26">
        <v>0</v>
      </c>
      <c r="F70" s="14"/>
      <c r="G70" s="26">
        <v>0</v>
      </c>
      <c r="H70" s="14"/>
      <c r="I70" s="26">
        <v>12017540685</v>
      </c>
      <c r="J70" s="14"/>
      <c r="K70" s="26">
        <v>0</v>
      </c>
      <c r="L70" s="14"/>
      <c r="M70" s="26">
        <v>12017540685</v>
      </c>
    </row>
    <row r="71" spans="1:13" ht="21.75" customHeight="1" x14ac:dyDescent="0.2">
      <c r="A71" s="8" t="s">
        <v>261</v>
      </c>
      <c r="C71" s="26">
        <v>0</v>
      </c>
      <c r="D71" s="14"/>
      <c r="E71" s="26">
        <v>0</v>
      </c>
      <c r="F71" s="14"/>
      <c r="G71" s="26">
        <v>0</v>
      </c>
      <c r="H71" s="14"/>
      <c r="I71" s="26">
        <v>16408219173</v>
      </c>
      <c r="J71" s="14"/>
      <c r="K71" s="26">
        <v>0</v>
      </c>
      <c r="L71" s="14"/>
      <c r="M71" s="26">
        <v>16408219173</v>
      </c>
    </row>
    <row r="72" spans="1:13" ht="21.75" customHeight="1" x14ac:dyDescent="0.2">
      <c r="A72" s="8" t="s">
        <v>244</v>
      </c>
      <c r="C72" s="26">
        <v>10938132978</v>
      </c>
      <c r="D72" s="14"/>
      <c r="E72" s="26">
        <v>-193168438</v>
      </c>
      <c r="F72" s="14"/>
      <c r="G72" s="26">
        <v>11131301416</v>
      </c>
      <c r="H72" s="14"/>
      <c r="I72" s="26">
        <v>113307995955</v>
      </c>
      <c r="J72" s="14"/>
      <c r="K72" s="26">
        <v>0</v>
      </c>
      <c r="L72" s="14"/>
      <c r="M72" s="26">
        <v>113307995955</v>
      </c>
    </row>
    <row r="73" spans="1:13" ht="21.75" customHeight="1" x14ac:dyDescent="0.2">
      <c r="A73" s="8" t="s">
        <v>262</v>
      </c>
      <c r="C73" s="26">
        <v>0</v>
      </c>
      <c r="D73" s="14"/>
      <c r="E73" s="26">
        <v>0</v>
      </c>
      <c r="F73" s="14"/>
      <c r="G73" s="26">
        <v>0</v>
      </c>
      <c r="H73" s="14"/>
      <c r="I73" s="26">
        <v>59774794484</v>
      </c>
      <c r="J73" s="14"/>
      <c r="K73" s="26">
        <v>0</v>
      </c>
      <c r="L73" s="14"/>
      <c r="M73" s="26">
        <v>59774794484</v>
      </c>
    </row>
    <row r="74" spans="1:13" ht="21.75" customHeight="1" x14ac:dyDescent="0.2">
      <c r="A74" s="8" t="s">
        <v>250</v>
      </c>
      <c r="C74" s="26">
        <v>0</v>
      </c>
      <c r="D74" s="14"/>
      <c r="E74" s="26">
        <v>0</v>
      </c>
      <c r="F74" s="14"/>
      <c r="G74" s="26">
        <v>0</v>
      </c>
      <c r="H74" s="14"/>
      <c r="I74" s="26">
        <v>58602739692</v>
      </c>
      <c r="J74" s="14"/>
      <c r="K74" s="26">
        <v>0</v>
      </c>
      <c r="L74" s="14"/>
      <c r="M74" s="26">
        <v>58602739692</v>
      </c>
    </row>
    <row r="75" spans="1:13" ht="21.75" customHeight="1" x14ac:dyDescent="0.2">
      <c r="A75" s="8" t="s">
        <v>188</v>
      </c>
      <c r="C75" s="26">
        <v>9688328779</v>
      </c>
      <c r="D75" s="14"/>
      <c r="E75" s="26">
        <v>-589472592</v>
      </c>
      <c r="F75" s="14"/>
      <c r="G75" s="26">
        <v>10277801371</v>
      </c>
      <c r="H75" s="14"/>
      <c r="I75" s="26">
        <v>145912328779</v>
      </c>
      <c r="J75" s="14"/>
      <c r="K75" s="26">
        <v>0</v>
      </c>
      <c r="L75" s="14"/>
      <c r="M75" s="26">
        <v>145912328779</v>
      </c>
    </row>
    <row r="76" spans="1:13" ht="21.75" customHeight="1" x14ac:dyDescent="0.2">
      <c r="A76" s="8" t="s">
        <v>189</v>
      </c>
      <c r="C76" s="26">
        <v>999397260</v>
      </c>
      <c r="D76" s="14"/>
      <c r="E76" s="26">
        <v>-31845974</v>
      </c>
      <c r="F76" s="14"/>
      <c r="G76" s="26">
        <v>1031243234</v>
      </c>
      <c r="H76" s="14"/>
      <c r="I76" s="26">
        <v>8994575341</v>
      </c>
      <c r="J76" s="14"/>
      <c r="K76" s="26">
        <v>0</v>
      </c>
      <c r="L76" s="14"/>
      <c r="M76" s="26">
        <v>8994575341</v>
      </c>
    </row>
    <row r="77" spans="1:13" ht="21.75" customHeight="1" x14ac:dyDescent="0.2">
      <c r="A77" s="8" t="s">
        <v>190</v>
      </c>
      <c r="C77" s="26">
        <v>7643835615</v>
      </c>
      <c r="D77" s="14"/>
      <c r="E77" s="26">
        <v>0</v>
      </c>
      <c r="F77" s="14"/>
      <c r="G77" s="26">
        <v>7643835615</v>
      </c>
      <c r="H77" s="14"/>
      <c r="I77" s="26">
        <v>104465753405</v>
      </c>
      <c r="J77" s="14"/>
      <c r="K77" s="26">
        <v>0</v>
      </c>
      <c r="L77" s="14"/>
      <c r="M77" s="26">
        <v>104465753405</v>
      </c>
    </row>
    <row r="78" spans="1:13" ht="21.75" customHeight="1" x14ac:dyDescent="0.2">
      <c r="A78" s="8" t="s">
        <v>191</v>
      </c>
      <c r="C78" s="26">
        <v>17835616553</v>
      </c>
      <c r="D78" s="14"/>
      <c r="E78" s="26">
        <v>-70633848</v>
      </c>
      <c r="F78" s="14"/>
      <c r="G78" s="26">
        <v>17906250401</v>
      </c>
      <c r="H78" s="14"/>
      <c r="I78" s="26">
        <v>49260274069</v>
      </c>
      <c r="J78" s="14"/>
      <c r="K78" s="26">
        <v>52975387</v>
      </c>
      <c r="L78" s="14"/>
      <c r="M78" s="26">
        <v>49207298682</v>
      </c>
    </row>
    <row r="79" spans="1:13" ht="21.75" customHeight="1" x14ac:dyDescent="0.2">
      <c r="A79" s="8" t="s">
        <v>192</v>
      </c>
      <c r="C79" s="26">
        <v>3096493154</v>
      </c>
      <c r="D79" s="14"/>
      <c r="E79" s="26">
        <v>-65682036</v>
      </c>
      <c r="F79" s="14"/>
      <c r="G79" s="26">
        <v>3162175190</v>
      </c>
      <c r="H79" s="14"/>
      <c r="I79" s="26">
        <v>19198257534</v>
      </c>
      <c r="J79" s="14"/>
      <c r="K79" s="26">
        <v>0</v>
      </c>
      <c r="L79" s="14"/>
      <c r="M79" s="26">
        <v>19198257534</v>
      </c>
    </row>
    <row r="80" spans="1:13" ht="21.75" customHeight="1" x14ac:dyDescent="0.2">
      <c r="A80" s="8" t="s">
        <v>190</v>
      </c>
      <c r="C80" s="26">
        <v>26464657540</v>
      </c>
      <c r="D80" s="14"/>
      <c r="E80" s="26">
        <v>-8290552</v>
      </c>
      <c r="F80" s="14"/>
      <c r="G80" s="26">
        <v>26472948092</v>
      </c>
      <c r="H80" s="14"/>
      <c r="I80" s="26">
        <v>47697534240</v>
      </c>
      <c r="J80" s="14"/>
      <c r="K80" s="26">
        <v>83601051</v>
      </c>
      <c r="L80" s="14"/>
      <c r="M80" s="26">
        <v>47613933189</v>
      </c>
    </row>
    <row r="81" spans="1:13" ht="21.75" customHeight="1" x14ac:dyDescent="0.2">
      <c r="A81" s="8" t="s">
        <v>191</v>
      </c>
      <c r="C81" s="26">
        <v>99022493132</v>
      </c>
      <c r="D81" s="14"/>
      <c r="E81" s="26">
        <v>-8515457</v>
      </c>
      <c r="F81" s="14"/>
      <c r="G81" s="26">
        <v>99031008589</v>
      </c>
      <c r="H81" s="14"/>
      <c r="I81" s="26">
        <v>153325150656</v>
      </c>
      <c r="J81" s="14"/>
      <c r="K81" s="26">
        <v>477238030</v>
      </c>
      <c r="L81" s="14"/>
      <c r="M81" s="26">
        <v>152847912626</v>
      </c>
    </row>
    <row r="82" spans="1:13" ht="21.75" customHeight="1" x14ac:dyDescent="0.2">
      <c r="A82" s="8" t="s">
        <v>188</v>
      </c>
      <c r="C82" s="26">
        <v>8323287658</v>
      </c>
      <c r="D82" s="14"/>
      <c r="E82" s="26">
        <v>2557709</v>
      </c>
      <c r="F82" s="14"/>
      <c r="G82" s="26">
        <v>8320729949</v>
      </c>
      <c r="H82" s="14"/>
      <c r="I82" s="26">
        <v>10531506827</v>
      </c>
      <c r="J82" s="14"/>
      <c r="K82" s="26">
        <v>35807919</v>
      </c>
      <c r="L82" s="14"/>
      <c r="M82" s="26">
        <v>10495698908</v>
      </c>
    </row>
    <row r="83" spans="1:13" ht="21.75" customHeight="1" x14ac:dyDescent="0.2">
      <c r="A83" s="8" t="s">
        <v>193</v>
      </c>
      <c r="C83" s="26">
        <v>16201704109</v>
      </c>
      <c r="D83" s="14"/>
      <c r="E83" s="26">
        <v>0</v>
      </c>
      <c r="F83" s="14"/>
      <c r="G83" s="26">
        <v>16201704109</v>
      </c>
      <c r="H83" s="14"/>
      <c r="I83" s="26">
        <v>18814882189</v>
      </c>
      <c r="J83" s="14"/>
      <c r="K83" s="26">
        <v>54496414</v>
      </c>
      <c r="L83" s="14"/>
      <c r="M83" s="26">
        <v>18760385775</v>
      </c>
    </row>
    <row r="84" spans="1:13" ht="21.75" customHeight="1" x14ac:dyDescent="0.2">
      <c r="A84" s="9" t="s">
        <v>188</v>
      </c>
      <c r="C84" s="27">
        <v>1493095890</v>
      </c>
      <c r="D84" s="14"/>
      <c r="E84" s="27">
        <v>35891152</v>
      </c>
      <c r="F84" s="14"/>
      <c r="G84" s="27">
        <v>1457204738</v>
      </c>
      <c r="H84" s="14"/>
      <c r="I84" s="27">
        <v>1493095890</v>
      </c>
      <c r="J84" s="14"/>
      <c r="K84" s="27">
        <v>35891152</v>
      </c>
      <c r="L84" s="14"/>
      <c r="M84" s="27">
        <v>1457204738</v>
      </c>
    </row>
    <row r="85" spans="1:13" ht="21.75" customHeight="1" x14ac:dyDescent="0.2">
      <c r="A85" s="6" t="s">
        <v>20</v>
      </c>
      <c r="C85" s="17">
        <v>201711930085</v>
      </c>
      <c r="D85" s="14"/>
      <c r="E85" s="17">
        <v>-929160036</v>
      </c>
      <c r="F85" s="14"/>
      <c r="G85" s="17">
        <v>202641090121</v>
      </c>
      <c r="H85" s="14"/>
      <c r="I85" s="17">
        <v>4233284674339</v>
      </c>
      <c r="J85" s="14"/>
      <c r="K85" s="17">
        <v>742190317</v>
      </c>
      <c r="L85" s="14"/>
      <c r="M85" s="17">
        <v>4232542484022</v>
      </c>
    </row>
    <row r="86" spans="1:13" x14ac:dyDescent="0.2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">
      <c r="I87" s="21"/>
    </row>
    <row r="88" spans="1:13" x14ac:dyDescent="0.2">
      <c r="C88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30"/>
  <sheetViews>
    <sheetView rightToLeft="1" workbookViewId="0">
      <selection activeCell="I23" sqref="I23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570312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4.85546875" bestFit="1" customWidth="1"/>
  </cols>
  <sheetData>
    <row r="1" spans="1:22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2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2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2" ht="14.45" customHeight="1" x14ac:dyDescent="0.2"/>
    <row r="5" spans="1:22" ht="14.45" customHeight="1" x14ac:dyDescent="0.2">
      <c r="A5" s="59" t="s">
        <v>280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2" ht="14.45" customHeight="1" x14ac:dyDescent="0.2">
      <c r="A6" s="53" t="s">
        <v>195</v>
      </c>
      <c r="C6" s="53" t="s">
        <v>200</v>
      </c>
      <c r="D6" s="53"/>
      <c r="E6" s="53"/>
      <c r="F6" s="53"/>
      <c r="G6" s="53"/>
      <c r="H6" s="53"/>
      <c r="I6" s="53"/>
      <c r="K6" s="53" t="s">
        <v>201</v>
      </c>
      <c r="L6" s="53"/>
      <c r="M6" s="53"/>
      <c r="N6" s="53"/>
      <c r="O6" s="53"/>
      <c r="P6" s="53"/>
      <c r="Q6" s="53"/>
      <c r="R6" s="53"/>
    </row>
    <row r="7" spans="1:22" ht="39.75" customHeight="1" x14ac:dyDescent="0.2">
      <c r="A7" s="53"/>
      <c r="C7" s="11" t="s">
        <v>13</v>
      </c>
      <c r="D7" s="3"/>
      <c r="E7" s="11" t="s">
        <v>281</v>
      </c>
      <c r="F7" s="3"/>
      <c r="G7" s="11" t="s">
        <v>282</v>
      </c>
      <c r="H7" s="3"/>
      <c r="I7" s="11" t="s">
        <v>283</v>
      </c>
      <c r="K7" s="11" t="s">
        <v>13</v>
      </c>
      <c r="L7" s="3"/>
      <c r="M7" s="11" t="s">
        <v>281</v>
      </c>
      <c r="N7" s="3"/>
      <c r="O7" s="11" t="s">
        <v>282</v>
      </c>
      <c r="P7" s="3"/>
      <c r="Q7" s="80" t="s">
        <v>283</v>
      </c>
      <c r="R7" s="80"/>
    </row>
    <row r="8" spans="1:22" ht="21.75" customHeight="1" x14ac:dyDescent="0.2">
      <c r="A8" s="7" t="s">
        <v>19</v>
      </c>
      <c r="C8" s="19">
        <v>41742130</v>
      </c>
      <c r="D8" s="14"/>
      <c r="E8" s="19">
        <v>44806516850</v>
      </c>
      <c r="F8" s="14"/>
      <c r="G8" s="19">
        <v>48357368129</v>
      </c>
      <c r="H8" s="14"/>
      <c r="I8" s="19">
        <v>-3550851279</v>
      </c>
      <c r="J8" s="14"/>
      <c r="K8" s="19">
        <v>114607581</v>
      </c>
      <c r="L8" s="14"/>
      <c r="M8" s="19">
        <v>124227573213</v>
      </c>
      <c r="N8" s="14"/>
      <c r="O8" s="19">
        <v>141561956534</v>
      </c>
      <c r="P8" s="14"/>
      <c r="Q8" s="55">
        <v>-17334383321</v>
      </c>
      <c r="R8" s="55"/>
      <c r="S8" s="14"/>
      <c r="T8" s="14"/>
    </row>
    <row r="9" spans="1:22" ht="21.75" customHeight="1" x14ac:dyDescent="0.2">
      <c r="A9" s="8" t="s">
        <v>209</v>
      </c>
      <c r="C9" s="26">
        <v>0</v>
      </c>
      <c r="D9" s="14"/>
      <c r="E9" s="26">
        <v>0</v>
      </c>
      <c r="F9" s="14"/>
      <c r="G9" s="26">
        <v>0</v>
      </c>
      <c r="H9" s="14"/>
      <c r="I9" s="26">
        <v>0</v>
      </c>
      <c r="J9" s="14"/>
      <c r="K9" s="26">
        <v>352000</v>
      </c>
      <c r="L9" s="14"/>
      <c r="M9" s="26">
        <v>39607392000</v>
      </c>
      <c r="N9" s="14"/>
      <c r="O9" s="26">
        <v>38079008000</v>
      </c>
      <c r="P9" s="14"/>
      <c r="Q9" s="75">
        <v>1528384000</v>
      </c>
      <c r="R9" s="75"/>
      <c r="S9" s="14"/>
      <c r="T9" s="14"/>
    </row>
    <row r="10" spans="1:22" ht="21.75" customHeight="1" x14ac:dyDescent="0.2">
      <c r="A10" s="8" t="s">
        <v>86</v>
      </c>
      <c r="C10" s="26">
        <v>5000</v>
      </c>
      <c r="D10" s="14"/>
      <c r="E10" s="26">
        <v>4649157188</v>
      </c>
      <c r="F10" s="14"/>
      <c r="G10" s="26">
        <v>4750108750</v>
      </c>
      <c r="H10" s="14"/>
      <c r="I10" s="26">
        <v>-100951562</v>
      </c>
      <c r="J10" s="14"/>
      <c r="K10" s="26">
        <v>5000</v>
      </c>
      <c r="L10" s="14"/>
      <c r="M10" s="26">
        <v>4649157188</v>
      </c>
      <c r="N10" s="14"/>
      <c r="O10" s="26">
        <v>4750108750</v>
      </c>
      <c r="P10" s="14"/>
      <c r="Q10" s="75">
        <v>-100951562</v>
      </c>
      <c r="R10" s="75"/>
      <c r="S10" s="14"/>
      <c r="T10" s="14"/>
    </row>
    <row r="11" spans="1:22" ht="21.75" customHeight="1" x14ac:dyDescent="0.2">
      <c r="A11" s="8" t="s">
        <v>214</v>
      </c>
      <c r="C11" s="26">
        <v>0</v>
      </c>
      <c r="D11" s="14"/>
      <c r="E11" s="26">
        <v>0</v>
      </c>
      <c r="F11" s="14"/>
      <c r="G11" s="26">
        <v>0</v>
      </c>
      <c r="H11" s="14"/>
      <c r="I11" s="26">
        <v>0</v>
      </c>
      <c r="J11" s="14"/>
      <c r="K11" s="26">
        <v>100</v>
      </c>
      <c r="L11" s="14"/>
      <c r="M11" s="26">
        <v>100000000</v>
      </c>
      <c r="N11" s="14"/>
      <c r="O11" s="26">
        <v>99752916</v>
      </c>
      <c r="P11" s="14"/>
      <c r="Q11" s="75">
        <v>247084</v>
      </c>
      <c r="R11" s="75"/>
      <c r="S11" s="14"/>
      <c r="T11" s="14"/>
      <c r="V11" s="21"/>
    </row>
    <row r="12" spans="1:22" ht="21.75" customHeight="1" x14ac:dyDescent="0.2">
      <c r="A12" s="8" t="s">
        <v>215</v>
      </c>
      <c r="C12" s="26">
        <v>0</v>
      </c>
      <c r="D12" s="14"/>
      <c r="E12" s="26">
        <v>0</v>
      </c>
      <c r="F12" s="14"/>
      <c r="G12" s="26">
        <v>0</v>
      </c>
      <c r="H12" s="14"/>
      <c r="I12" s="26">
        <v>0</v>
      </c>
      <c r="J12" s="14"/>
      <c r="K12" s="26">
        <v>263000</v>
      </c>
      <c r="L12" s="14"/>
      <c r="M12" s="26">
        <v>263000000000</v>
      </c>
      <c r="N12" s="14"/>
      <c r="O12" s="26">
        <v>256562589600</v>
      </c>
      <c r="P12" s="14"/>
      <c r="Q12" s="75">
        <v>6437410400</v>
      </c>
      <c r="R12" s="75"/>
      <c r="S12" s="14"/>
      <c r="T12" s="14"/>
      <c r="V12" s="21"/>
    </row>
    <row r="13" spans="1:22" ht="21.75" customHeight="1" x14ac:dyDescent="0.2">
      <c r="A13" s="8" t="s">
        <v>216</v>
      </c>
      <c r="C13" s="26">
        <v>0</v>
      </c>
      <c r="D13" s="14"/>
      <c r="E13" s="26">
        <v>0</v>
      </c>
      <c r="F13" s="14"/>
      <c r="G13" s="26">
        <v>0</v>
      </c>
      <c r="H13" s="14"/>
      <c r="I13" s="26">
        <v>0</v>
      </c>
      <c r="J13" s="14"/>
      <c r="K13" s="26">
        <v>2745000</v>
      </c>
      <c r="L13" s="14"/>
      <c r="M13" s="26">
        <v>2745000000000</v>
      </c>
      <c r="N13" s="14"/>
      <c r="O13" s="26">
        <v>2647347081356</v>
      </c>
      <c r="P13" s="14"/>
      <c r="Q13" s="75">
        <v>97652918644</v>
      </c>
      <c r="R13" s="75"/>
      <c r="S13" s="14"/>
      <c r="T13" s="14"/>
      <c r="V13" s="21"/>
    </row>
    <row r="14" spans="1:22" ht="21.75" customHeight="1" x14ac:dyDescent="0.2">
      <c r="A14" s="8" t="s">
        <v>217</v>
      </c>
      <c r="C14" s="26">
        <v>0</v>
      </c>
      <c r="D14" s="14"/>
      <c r="E14" s="26">
        <v>0</v>
      </c>
      <c r="F14" s="14"/>
      <c r="G14" s="26">
        <v>0</v>
      </c>
      <c r="H14" s="14"/>
      <c r="I14" s="26">
        <v>0</v>
      </c>
      <c r="J14" s="14"/>
      <c r="K14" s="26">
        <v>322473</v>
      </c>
      <c r="L14" s="14"/>
      <c r="M14" s="26">
        <v>322473000000</v>
      </c>
      <c r="N14" s="14"/>
      <c r="O14" s="26">
        <v>317304281123</v>
      </c>
      <c r="P14" s="14"/>
      <c r="Q14" s="75">
        <v>5168718877</v>
      </c>
      <c r="R14" s="75"/>
      <c r="S14" s="14"/>
      <c r="T14" s="14"/>
      <c r="V14" s="21"/>
    </row>
    <row r="15" spans="1:22" ht="21.75" customHeight="1" x14ac:dyDescent="0.2">
      <c r="A15" s="8" t="s">
        <v>80</v>
      </c>
      <c r="C15" s="26">
        <v>0</v>
      </c>
      <c r="D15" s="14"/>
      <c r="E15" s="26">
        <v>0</v>
      </c>
      <c r="F15" s="14"/>
      <c r="G15" s="26">
        <v>0</v>
      </c>
      <c r="H15" s="14"/>
      <c r="I15" s="26">
        <v>0</v>
      </c>
      <c r="J15" s="14"/>
      <c r="K15" s="26">
        <v>3762630</v>
      </c>
      <c r="L15" s="14"/>
      <c r="M15" s="26">
        <v>3497194079800</v>
      </c>
      <c r="N15" s="14"/>
      <c r="O15" s="26">
        <v>3408888149779</v>
      </c>
      <c r="P15" s="14"/>
      <c r="Q15" s="75">
        <v>88305930021</v>
      </c>
      <c r="R15" s="75"/>
      <c r="S15" s="14"/>
      <c r="T15" s="14"/>
    </row>
    <row r="16" spans="1:22" ht="21.75" customHeight="1" x14ac:dyDescent="0.2">
      <c r="A16" s="8" t="s">
        <v>218</v>
      </c>
      <c r="C16" s="26">
        <v>0</v>
      </c>
      <c r="D16" s="14"/>
      <c r="E16" s="26">
        <v>0</v>
      </c>
      <c r="F16" s="14"/>
      <c r="G16" s="26">
        <v>0</v>
      </c>
      <c r="H16" s="14"/>
      <c r="I16" s="26">
        <v>0</v>
      </c>
      <c r="J16" s="14"/>
      <c r="K16" s="26">
        <v>3215000</v>
      </c>
      <c r="L16" s="14"/>
      <c r="M16" s="26">
        <v>3115250700000</v>
      </c>
      <c r="N16" s="14"/>
      <c r="O16" s="26">
        <v>3036381076148</v>
      </c>
      <c r="P16" s="14"/>
      <c r="Q16" s="75">
        <v>78869623852</v>
      </c>
      <c r="R16" s="75"/>
      <c r="S16" s="14"/>
      <c r="T16" s="14"/>
    </row>
    <row r="17" spans="1:20" ht="21.75" customHeight="1" x14ac:dyDescent="0.2">
      <c r="A17" s="8" t="s">
        <v>101</v>
      </c>
      <c r="C17" s="26">
        <v>0</v>
      </c>
      <c r="D17" s="14"/>
      <c r="E17" s="26">
        <v>0</v>
      </c>
      <c r="F17" s="14"/>
      <c r="G17" s="26">
        <v>0</v>
      </c>
      <c r="H17" s="14"/>
      <c r="I17" s="26">
        <v>0</v>
      </c>
      <c r="J17" s="14"/>
      <c r="K17" s="26">
        <v>2500000</v>
      </c>
      <c r="L17" s="14"/>
      <c r="M17" s="26">
        <v>2499609375000</v>
      </c>
      <c r="N17" s="14"/>
      <c r="O17" s="26">
        <v>2466227915175</v>
      </c>
      <c r="P17" s="14"/>
      <c r="Q17" s="75">
        <v>33381459825</v>
      </c>
      <c r="R17" s="75"/>
      <c r="S17" s="14"/>
      <c r="T17" s="14"/>
    </row>
    <row r="18" spans="1:20" ht="21.75" customHeight="1" x14ac:dyDescent="0.2">
      <c r="A18" s="9" t="s">
        <v>47</v>
      </c>
      <c r="C18" s="20">
        <v>0</v>
      </c>
      <c r="D18" s="14"/>
      <c r="E18" s="27">
        <v>0</v>
      </c>
      <c r="F18" s="14"/>
      <c r="G18" s="27">
        <v>0</v>
      </c>
      <c r="H18" s="14"/>
      <c r="I18" s="27">
        <v>0</v>
      </c>
      <c r="J18" s="14"/>
      <c r="K18" s="20">
        <v>255100</v>
      </c>
      <c r="L18" s="14"/>
      <c r="M18" s="27">
        <v>999348608468</v>
      </c>
      <c r="N18" s="14"/>
      <c r="O18" s="27">
        <v>999605638359</v>
      </c>
      <c r="P18" s="14"/>
      <c r="Q18" s="78">
        <v>-257029891</v>
      </c>
      <c r="R18" s="78"/>
      <c r="S18" s="14"/>
      <c r="T18" s="14"/>
    </row>
    <row r="19" spans="1:20" ht="21.75" customHeight="1" x14ac:dyDescent="0.2">
      <c r="A19" s="6" t="s">
        <v>20</v>
      </c>
      <c r="C19" s="20"/>
      <c r="D19" s="14"/>
      <c r="E19" s="17">
        <v>49455674038</v>
      </c>
      <c r="F19" s="14"/>
      <c r="G19" s="17">
        <v>53107476879</v>
      </c>
      <c r="H19" s="14"/>
      <c r="I19" s="17">
        <v>-3651802841</v>
      </c>
      <c r="J19" s="14"/>
      <c r="K19" s="20"/>
      <c r="L19" s="14"/>
      <c r="M19" s="17">
        <v>13610459885669</v>
      </c>
      <c r="N19" s="14"/>
      <c r="O19" s="17">
        <v>13316807557740</v>
      </c>
      <c r="P19" s="14"/>
      <c r="Q19" s="79">
        <v>293652327929</v>
      </c>
      <c r="R19" s="79"/>
      <c r="S19" s="14"/>
      <c r="T19" s="14"/>
    </row>
    <row r="20" spans="1:20" x14ac:dyDescent="0.2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2">
      <c r="C21" s="14"/>
      <c r="D21" s="14"/>
      <c r="E21" s="14"/>
      <c r="F21" s="14"/>
      <c r="G21" s="14"/>
      <c r="H21" s="14"/>
      <c r="I21" s="3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x14ac:dyDescent="0.2">
      <c r="C22" s="14"/>
      <c r="D22" s="14"/>
      <c r="E22" s="14"/>
      <c r="F22" s="14"/>
      <c r="G22" s="14"/>
      <c r="H22" s="14"/>
      <c r="I22" s="3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2">
      <c r="C23" s="14"/>
      <c r="D23" s="14"/>
      <c r="E23" s="14"/>
      <c r="F23" s="14"/>
      <c r="G23" s="14"/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">
      <c r="C24" s="14"/>
      <c r="D24" s="14"/>
      <c r="E24" s="14"/>
      <c r="F24" s="14"/>
      <c r="G24" s="14"/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</sheetData>
  <mergeCells count="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2"/>
  <sheetViews>
    <sheetView rightToLeft="1" workbookViewId="0">
      <selection activeCell="I10" sqref="I10:I48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4.28515625" customWidth="1"/>
    <col min="18" max="18" width="7.28515625" customWidth="1"/>
    <col min="19" max="19" width="0.28515625" customWidth="1"/>
  </cols>
  <sheetData>
    <row r="1" spans="1:2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3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3" ht="14.45" customHeight="1" x14ac:dyDescent="0.2"/>
    <row r="5" spans="1:23" ht="14.45" customHeight="1" x14ac:dyDescent="0.2">
      <c r="A5" s="59" t="s">
        <v>284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3" ht="14.45" customHeight="1" x14ac:dyDescent="0.2">
      <c r="A6" s="53" t="s">
        <v>195</v>
      </c>
      <c r="C6" s="53" t="s">
        <v>200</v>
      </c>
      <c r="D6" s="53"/>
      <c r="E6" s="53"/>
      <c r="F6" s="53"/>
      <c r="G6" s="53"/>
      <c r="H6" s="53"/>
      <c r="I6" s="53"/>
      <c r="K6" s="53" t="s">
        <v>201</v>
      </c>
      <c r="L6" s="53"/>
      <c r="M6" s="53"/>
      <c r="N6" s="53"/>
      <c r="O6" s="53"/>
      <c r="P6" s="53"/>
      <c r="Q6" s="53"/>
      <c r="R6" s="53"/>
    </row>
    <row r="7" spans="1:23" ht="36" customHeight="1" x14ac:dyDescent="0.2">
      <c r="A7" s="53"/>
      <c r="C7" s="11" t="s">
        <v>13</v>
      </c>
      <c r="D7" s="3"/>
      <c r="E7" s="11" t="s">
        <v>15</v>
      </c>
      <c r="F7" s="3"/>
      <c r="G7" s="11" t="s">
        <v>282</v>
      </c>
      <c r="H7" s="3"/>
      <c r="I7" s="11" t="s">
        <v>285</v>
      </c>
      <c r="K7" s="11" t="s">
        <v>13</v>
      </c>
      <c r="L7" s="3"/>
      <c r="M7" s="11" t="s">
        <v>15</v>
      </c>
      <c r="N7" s="3"/>
      <c r="O7" s="11" t="s">
        <v>282</v>
      </c>
      <c r="P7" s="3"/>
      <c r="Q7" s="80" t="s">
        <v>285</v>
      </c>
      <c r="R7" s="80"/>
    </row>
    <row r="8" spans="1:23" ht="21.75" customHeight="1" x14ac:dyDescent="0.2">
      <c r="A8" s="7" t="s">
        <v>19</v>
      </c>
      <c r="C8" s="19">
        <v>58292419</v>
      </c>
      <c r="D8" s="14"/>
      <c r="E8" s="19">
        <v>58525034898</v>
      </c>
      <c r="F8" s="14"/>
      <c r="G8" s="19">
        <v>54421254753</v>
      </c>
      <c r="H8" s="14"/>
      <c r="I8" s="19">
        <v>4103780145</v>
      </c>
      <c r="J8" s="14"/>
      <c r="K8" s="19">
        <v>58292419</v>
      </c>
      <c r="L8" s="14"/>
      <c r="M8" s="19">
        <v>58525034898</v>
      </c>
      <c r="N8" s="14"/>
      <c r="O8" s="19">
        <v>67530525311</v>
      </c>
      <c r="P8" s="14"/>
      <c r="Q8" s="55">
        <v>-9005490412</v>
      </c>
      <c r="R8" s="55"/>
      <c r="S8" s="14"/>
      <c r="T8" s="14"/>
      <c r="U8" s="14"/>
      <c r="V8" s="14"/>
      <c r="W8" s="14"/>
    </row>
    <row r="9" spans="1:23" ht="21.75" customHeight="1" x14ac:dyDescent="0.2">
      <c r="A9" s="8" t="s">
        <v>30</v>
      </c>
      <c r="C9" s="26">
        <v>13500000</v>
      </c>
      <c r="D9" s="14"/>
      <c r="E9" s="26">
        <v>252824414062</v>
      </c>
      <c r="F9" s="14"/>
      <c r="G9" s="26">
        <v>247862313562</v>
      </c>
      <c r="H9" s="14"/>
      <c r="I9" s="26">
        <v>4962100500</v>
      </c>
      <c r="J9" s="14"/>
      <c r="K9" s="26">
        <v>13500000</v>
      </c>
      <c r="L9" s="14"/>
      <c r="M9" s="26">
        <v>252824414062</v>
      </c>
      <c r="N9" s="14"/>
      <c r="O9" s="26">
        <v>303250863352</v>
      </c>
      <c r="P9" s="14"/>
      <c r="Q9" s="75">
        <v>-50426449289</v>
      </c>
      <c r="R9" s="75"/>
      <c r="S9" s="14"/>
      <c r="T9" s="14"/>
      <c r="U9" s="14"/>
      <c r="V9" s="14"/>
      <c r="W9" s="14"/>
    </row>
    <row r="10" spans="1:23" ht="21.75" customHeight="1" x14ac:dyDescent="0.2">
      <c r="A10" s="8" t="s">
        <v>105</v>
      </c>
      <c r="C10" s="26">
        <v>3018</v>
      </c>
      <c r="D10" s="14"/>
      <c r="E10" s="26">
        <v>2736494922</v>
      </c>
      <c r="F10" s="14"/>
      <c r="G10" s="26">
        <v>2737487078</v>
      </c>
      <c r="H10" s="14"/>
      <c r="I10" s="26">
        <v>-992155</v>
      </c>
      <c r="J10" s="14"/>
      <c r="K10" s="26">
        <v>3018</v>
      </c>
      <c r="L10" s="14"/>
      <c r="M10" s="26">
        <v>2736494922</v>
      </c>
      <c r="N10" s="14"/>
      <c r="O10" s="26">
        <v>2737487078</v>
      </c>
      <c r="P10" s="14"/>
      <c r="Q10" s="75">
        <v>-992155</v>
      </c>
      <c r="R10" s="75"/>
      <c r="S10" s="14"/>
      <c r="T10" s="14"/>
      <c r="U10" s="14"/>
      <c r="V10" s="14"/>
      <c r="W10" s="14"/>
    </row>
    <row r="11" spans="1:23" ht="21.75" customHeight="1" x14ac:dyDescent="0.2">
      <c r="A11" s="8" t="s">
        <v>108</v>
      </c>
      <c r="C11" s="26">
        <v>1080</v>
      </c>
      <c r="D11" s="14"/>
      <c r="E11" s="26">
        <v>1079804250</v>
      </c>
      <c r="F11" s="14"/>
      <c r="G11" s="26">
        <v>1080195750</v>
      </c>
      <c r="H11" s="14"/>
      <c r="I11" s="26">
        <v>-391500</v>
      </c>
      <c r="J11" s="14"/>
      <c r="K11" s="26">
        <v>1080</v>
      </c>
      <c r="L11" s="14"/>
      <c r="M11" s="26">
        <v>1079804250</v>
      </c>
      <c r="N11" s="14"/>
      <c r="O11" s="26">
        <v>1080195750</v>
      </c>
      <c r="P11" s="14"/>
      <c r="Q11" s="75">
        <v>-391500</v>
      </c>
      <c r="R11" s="75"/>
      <c r="S11" s="14"/>
      <c r="T11" s="14"/>
      <c r="U11" s="14"/>
      <c r="V11" s="14"/>
      <c r="W11" s="14"/>
    </row>
    <row r="12" spans="1:23" ht="21.75" customHeight="1" x14ac:dyDescent="0.2">
      <c r="A12" s="8" t="s">
        <v>68</v>
      </c>
      <c r="C12" s="26">
        <v>832807</v>
      </c>
      <c r="D12" s="14"/>
      <c r="E12" s="26">
        <v>832656053731</v>
      </c>
      <c r="F12" s="14"/>
      <c r="G12" s="26">
        <v>832656053731</v>
      </c>
      <c r="H12" s="14"/>
      <c r="I12" s="26">
        <v>0</v>
      </c>
      <c r="J12" s="14"/>
      <c r="K12" s="26">
        <v>832807</v>
      </c>
      <c r="L12" s="14"/>
      <c r="M12" s="26">
        <v>832656053731</v>
      </c>
      <c r="N12" s="14"/>
      <c r="O12" s="26">
        <v>832937946268</v>
      </c>
      <c r="P12" s="14"/>
      <c r="Q12" s="75">
        <v>-281892536</v>
      </c>
      <c r="R12" s="75"/>
      <c r="S12" s="14"/>
      <c r="T12" s="14"/>
      <c r="U12" s="14"/>
      <c r="V12" s="14"/>
      <c r="W12" s="14"/>
    </row>
    <row r="13" spans="1:23" ht="21.75" customHeight="1" x14ac:dyDescent="0.2">
      <c r="A13" s="8" t="s">
        <v>71</v>
      </c>
      <c r="C13" s="26">
        <v>5000000</v>
      </c>
      <c r="D13" s="14"/>
      <c r="E13" s="26">
        <v>4932580807656</v>
      </c>
      <c r="F13" s="14"/>
      <c r="G13" s="26">
        <v>4932580807656</v>
      </c>
      <c r="H13" s="14"/>
      <c r="I13" s="26">
        <v>0</v>
      </c>
      <c r="J13" s="14"/>
      <c r="K13" s="26">
        <v>5000000</v>
      </c>
      <c r="L13" s="14"/>
      <c r="M13" s="26">
        <v>4932580807656</v>
      </c>
      <c r="N13" s="14"/>
      <c r="O13" s="26">
        <v>4934254171000</v>
      </c>
      <c r="P13" s="14"/>
      <c r="Q13" s="75">
        <v>-1673363343</v>
      </c>
      <c r="R13" s="75"/>
      <c r="S13" s="14"/>
      <c r="T13" s="14"/>
      <c r="U13" s="14"/>
      <c r="V13" s="14"/>
      <c r="W13" s="14"/>
    </row>
    <row r="14" spans="1:23" ht="21.75" customHeight="1" x14ac:dyDescent="0.2">
      <c r="A14" s="8" t="s">
        <v>111</v>
      </c>
      <c r="C14" s="26">
        <v>1297</v>
      </c>
      <c r="D14" s="14"/>
      <c r="E14" s="26">
        <v>1296764918</v>
      </c>
      <c r="F14" s="14"/>
      <c r="G14" s="26">
        <v>1297235080</v>
      </c>
      <c r="H14" s="14"/>
      <c r="I14" s="26">
        <v>-470161</v>
      </c>
      <c r="J14" s="14"/>
      <c r="K14" s="26">
        <v>1297</v>
      </c>
      <c r="L14" s="14"/>
      <c r="M14" s="26">
        <v>1296764918</v>
      </c>
      <c r="N14" s="14"/>
      <c r="O14" s="26">
        <v>1297235080</v>
      </c>
      <c r="P14" s="14"/>
      <c r="Q14" s="75">
        <v>-470161</v>
      </c>
      <c r="R14" s="75"/>
      <c r="S14" s="14"/>
      <c r="T14" s="14"/>
      <c r="U14" s="14"/>
      <c r="V14" s="14"/>
      <c r="W14" s="14"/>
    </row>
    <row r="15" spans="1:23" ht="21.75" customHeight="1" x14ac:dyDescent="0.2">
      <c r="A15" s="8" t="s">
        <v>117</v>
      </c>
      <c r="C15" s="26">
        <v>10000</v>
      </c>
      <c r="D15" s="14"/>
      <c r="E15" s="26">
        <v>7630616700</v>
      </c>
      <c r="F15" s="14"/>
      <c r="G15" s="26">
        <v>7633383300</v>
      </c>
      <c r="H15" s="14"/>
      <c r="I15" s="26">
        <v>-2766600</v>
      </c>
      <c r="J15" s="14"/>
      <c r="K15" s="26">
        <v>10000</v>
      </c>
      <c r="L15" s="14"/>
      <c r="M15" s="26">
        <v>7630616700</v>
      </c>
      <c r="N15" s="14"/>
      <c r="O15" s="26">
        <v>7633383300</v>
      </c>
      <c r="P15" s="14"/>
      <c r="Q15" s="75">
        <v>-2766600</v>
      </c>
      <c r="R15" s="75"/>
      <c r="S15" s="14"/>
      <c r="T15" s="14"/>
      <c r="U15" s="14"/>
      <c r="V15" s="14"/>
      <c r="W15" s="14"/>
    </row>
    <row r="16" spans="1:23" ht="21.75" customHeight="1" x14ac:dyDescent="0.2">
      <c r="A16" s="8" t="s">
        <v>114</v>
      </c>
      <c r="C16" s="26">
        <v>5000</v>
      </c>
      <c r="D16" s="14"/>
      <c r="E16" s="26">
        <v>4999093750</v>
      </c>
      <c r="F16" s="14"/>
      <c r="G16" s="26">
        <v>5000906250</v>
      </c>
      <c r="H16" s="14"/>
      <c r="I16" s="26">
        <v>-1812500</v>
      </c>
      <c r="J16" s="14"/>
      <c r="K16" s="26">
        <v>5000</v>
      </c>
      <c r="L16" s="14"/>
      <c r="M16" s="26">
        <v>4999093750</v>
      </c>
      <c r="N16" s="14"/>
      <c r="O16" s="26">
        <v>5000906250</v>
      </c>
      <c r="P16" s="14"/>
      <c r="Q16" s="75">
        <v>-1812500</v>
      </c>
      <c r="R16" s="75"/>
      <c r="S16" s="14"/>
      <c r="T16" s="14"/>
      <c r="U16" s="14"/>
      <c r="V16" s="14"/>
      <c r="W16" s="14"/>
    </row>
    <row r="17" spans="1:23" ht="21.75" customHeight="1" x14ac:dyDescent="0.2">
      <c r="A17" s="8" t="s">
        <v>120</v>
      </c>
      <c r="C17" s="26">
        <v>10000</v>
      </c>
      <c r="D17" s="14"/>
      <c r="E17" s="26">
        <v>9998187500</v>
      </c>
      <c r="F17" s="14"/>
      <c r="G17" s="26">
        <v>10001812500</v>
      </c>
      <c r="H17" s="14"/>
      <c r="I17" s="26">
        <v>-3625000</v>
      </c>
      <c r="J17" s="14"/>
      <c r="K17" s="26">
        <v>10000</v>
      </c>
      <c r="L17" s="14"/>
      <c r="M17" s="26">
        <v>9998187500</v>
      </c>
      <c r="N17" s="14"/>
      <c r="O17" s="26">
        <v>10001812500</v>
      </c>
      <c r="P17" s="14"/>
      <c r="Q17" s="75">
        <v>-3625000</v>
      </c>
      <c r="R17" s="75"/>
      <c r="S17" s="14"/>
      <c r="T17" s="14"/>
      <c r="U17" s="14"/>
      <c r="V17" s="14"/>
      <c r="W17" s="14"/>
    </row>
    <row r="18" spans="1:23" ht="21.75" customHeight="1" x14ac:dyDescent="0.2">
      <c r="A18" s="8" t="s">
        <v>123</v>
      </c>
      <c r="C18" s="26">
        <v>4000</v>
      </c>
      <c r="D18" s="14"/>
      <c r="E18" s="26">
        <v>3673334087</v>
      </c>
      <c r="F18" s="14"/>
      <c r="G18" s="26">
        <v>3674665912</v>
      </c>
      <c r="H18" s="14"/>
      <c r="I18" s="26">
        <v>-1331824</v>
      </c>
      <c r="J18" s="14"/>
      <c r="K18" s="26">
        <v>4000</v>
      </c>
      <c r="L18" s="14"/>
      <c r="M18" s="26">
        <v>3673334087</v>
      </c>
      <c r="N18" s="14"/>
      <c r="O18" s="26">
        <v>3674665912</v>
      </c>
      <c r="P18" s="14"/>
      <c r="Q18" s="75">
        <v>-1331824</v>
      </c>
      <c r="R18" s="75"/>
      <c r="S18" s="14"/>
      <c r="T18" s="14"/>
      <c r="U18" s="14"/>
      <c r="V18" s="14"/>
      <c r="W18" s="14"/>
    </row>
    <row r="19" spans="1:23" ht="21.75" customHeight="1" x14ac:dyDescent="0.2">
      <c r="A19" s="8" t="s">
        <v>132</v>
      </c>
      <c r="C19" s="26">
        <v>2000</v>
      </c>
      <c r="D19" s="14"/>
      <c r="E19" s="26">
        <v>1759760985</v>
      </c>
      <c r="F19" s="14"/>
      <c r="G19" s="26">
        <v>1760399014</v>
      </c>
      <c r="H19" s="14"/>
      <c r="I19" s="26">
        <v>-638028</v>
      </c>
      <c r="J19" s="14"/>
      <c r="K19" s="26">
        <v>2000</v>
      </c>
      <c r="L19" s="14"/>
      <c r="M19" s="26">
        <v>1759760985</v>
      </c>
      <c r="N19" s="14"/>
      <c r="O19" s="26">
        <v>1760399014</v>
      </c>
      <c r="P19" s="14"/>
      <c r="Q19" s="75">
        <v>-638028</v>
      </c>
      <c r="R19" s="75"/>
      <c r="S19" s="14"/>
      <c r="T19" s="14"/>
      <c r="U19" s="14"/>
      <c r="V19" s="14"/>
      <c r="W19" s="14"/>
    </row>
    <row r="20" spans="1:23" ht="21.75" customHeight="1" x14ac:dyDescent="0.2">
      <c r="A20" s="8" t="s">
        <v>126</v>
      </c>
      <c r="C20" s="26">
        <v>40000</v>
      </c>
      <c r="D20" s="14"/>
      <c r="E20" s="26">
        <v>36193438750</v>
      </c>
      <c r="F20" s="14"/>
      <c r="G20" s="26">
        <v>36206561250</v>
      </c>
      <c r="H20" s="14"/>
      <c r="I20" s="26">
        <v>-13122500</v>
      </c>
      <c r="J20" s="14"/>
      <c r="K20" s="26">
        <v>40000</v>
      </c>
      <c r="L20" s="14"/>
      <c r="M20" s="26">
        <v>36193438750</v>
      </c>
      <c r="N20" s="14"/>
      <c r="O20" s="26">
        <v>36206561250</v>
      </c>
      <c r="P20" s="14"/>
      <c r="Q20" s="75">
        <v>-13122500</v>
      </c>
      <c r="R20" s="75"/>
      <c r="S20" s="14"/>
      <c r="T20" s="14"/>
      <c r="U20" s="14"/>
      <c r="V20" s="14"/>
      <c r="W20" s="14"/>
    </row>
    <row r="21" spans="1:23" ht="21.75" customHeight="1" x14ac:dyDescent="0.2">
      <c r="A21" s="8" t="s">
        <v>129</v>
      </c>
      <c r="C21" s="26">
        <v>25000</v>
      </c>
      <c r="D21" s="14"/>
      <c r="E21" s="26">
        <v>19341493718</v>
      </c>
      <c r="F21" s="14"/>
      <c r="G21" s="26">
        <v>19348506280</v>
      </c>
      <c r="H21" s="14"/>
      <c r="I21" s="26">
        <v>-7012561</v>
      </c>
      <c r="J21" s="14"/>
      <c r="K21" s="26">
        <v>25000</v>
      </c>
      <c r="L21" s="14"/>
      <c r="M21" s="26">
        <v>19341493718</v>
      </c>
      <c r="N21" s="14"/>
      <c r="O21" s="26">
        <v>19348506280</v>
      </c>
      <c r="P21" s="14"/>
      <c r="Q21" s="75">
        <v>-7012561</v>
      </c>
      <c r="R21" s="75"/>
      <c r="S21" s="14"/>
      <c r="T21" s="14"/>
      <c r="U21" s="14"/>
      <c r="V21" s="14"/>
      <c r="W21" s="14"/>
    </row>
    <row r="22" spans="1:23" ht="21.75" customHeight="1" x14ac:dyDescent="0.2">
      <c r="A22" s="8" t="s">
        <v>56</v>
      </c>
      <c r="C22" s="26">
        <v>63900</v>
      </c>
      <c r="D22" s="14"/>
      <c r="E22" s="26">
        <v>63182451104</v>
      </c>
      <c r="F22" s="14"/>
      <c r="G22" s="26">
        <v>61524546654</v>
      </c>
      <c r="H22" s="14"/>
      <c r="I22" s="26">
        <v>1657904450</v>
      </c>
      <c r="J22" s="14"/>
      <c r="K22" s="26">
        <v>63900</v>
      </c>
      <c r="L22" s="14"/>
      <c r="M22" s="26">
        <v>63182451104</v>
      </c>
      <c r="N22" s="14"/>
      <c r="O22" s="26">
        <v>51404621223</v>
      </c>
      <c r="P22" s="14"/>
      <c r="Q22" s="75">
        <v>11777829881</v>
      </c>
      <c r="R22" s="75"/>
      <c r="S22" s="14"/>
      <c r="T22" s="14"/>
      <c r="U22" s="14"/>
      <c r="V22" s="14"/>
      <c r="W22" s="14"/>
    </row>
    <row r="23" spans="1:23" ht="21.75" customHeight="1" x14ac:dyDescent="0.2">
      <c r="A23" s="8" t="s">
        <v>59</v>
      </c>
      <c r="C23" s="26">
        <v>30000</v>
      </c>
      <c r="D23" s="14"/>
      <c r="E23" s="26">
        <v>28644807187</v>
      </c>
      <c r="F23" s="14"/>
      <c r="G23" s="26">
        <v>27850251226</v>
      </c>
      <c r="H23" s="14"/>
      <c r="I23" s="26">
        <v>794555961</v>
      </c>
      <c r="J23" s="14"/>
      <c r="K23" s="26">
        <v>30000</v>
      </c>
      <c r="L23" s="14"/>
      <c r="M23" s="26">
        <v>28644807187</v>
      </c>
      <c r="N23" s="14"/>
      <c r="O23" s="26">
        <v>23515437054</v>
      </c>
      <c r="P23" s="14"/>
      <c r="Q23" s="75">
        <v>5129370133</v>
      </c>
      <c r="R23" s="75"/>
      <c r="S23" s="14"/>
      <c r="T23" s="14"/>
      <c r="U23" s="14"/>
      <c r="V23" s="14"/>
      <c r="W23" s="14"/>
    </row>
    <row r="24" spans="1:23" ht="21.75" customHeight="1" x14ac:dyDescent="0.2">
      <c r="A24" s="8" t="s">
        <v>77</v>
      </c>
      <c r="C24" s="26">
        <v>520854</v>
      </c>
      <c r="D24" s="14"/>
      <c r="E24" s="26">
        <v>499929211404</v>
      </c>
      <c r="F24" s="14"/>
      <c r="G24" s="26">
        <v>494513311613</v>
      </c>
      <c r="H24" s="14"/>
      <c r="I24" s="26">
        <v>5415899790</v>
      </c>
      <c r="J24" s="14"/>
      <c r="K24" s="26">
        <v>520854</v>
      </c>
      <c r="L24" s="14"/>
      <c r="M24" s="26">
        <v>499929211404</v>
      </c>
      <c r="N24" s="14"/>
      <c r="O24" s="26">
        <v>472849712452</v>
      </c>
      <c r="P24" s="14"/>
      <c r="Q24" s="75">
        <v>27079498951</v>
      </c>
      <c r="R24" s="75"/>
      <c r="S24" s="14"/>
      <c r="T24" s="14"/>
      <c r="U24" s="14"/>
      <c r="V24" s="14"/>
      <c r="W24" s="14"/>
    </row>
    <row r="25" spans="1:23" ht="21.75" customHeight="1" x14ac:dyDescent="0.2">
      <c r="A25" s="8" t="s">
        <v>138</v>
      </c>
      <c r="C25" s="26">
        <v>2961</v>
      </c>
      <c r="D25" s="14"/>
      <c r="E25" s="26">
        <v>2671818145</v>
      </c>
      <c r="F25" s="14"/>
      <c r="G25" s="26">
        <v>2672786851</v>
      </c>
      <c r="H25" s="14"/>
      <c r="I25" s="26">
        <v>-968705</v>
      </c>
      <c r="J25" s="14"/>
      <c r="K25" s="26">
        <v>2961</v>
      </c>
      <c r="L25" s="14"/>
      <c r="M25" s="26">
        <v>2671818145</v>
      </c>
      <c r="N25" s="14"/>
      <c r="O25" s="26">
        <v>2672786851</v>
      </c>
      <c r="P25" s="14"/>
      <c r="Q25" s="75">
        <v>-968705</v>
      </c>
      <c r="R25" s="75"/>
      <c r="S25" s="14"/>
      <c r="T25" s="14"/>
      <c r="U25" s="14"/>
      <c r="V25" s="14"/>
      <c r="W25" s="14"/>
    </row>
    <row r="26" spans="1:23" ht="21.75" customHeight="1" x14ac:dyDescent="0.2">
      <c r="A26" s="8" t="s">
        <v>104</v>
      </c>
      <c r="C26" s="26">
        <v>2000</v>
      </c>
      <c r="D26" s="14"/>
      <c r="E26" s="26">
        <v>1999637500</v>
      </c>
      <c r="F26" s="14"/>
      <c r="G26" s="26">
        <v>1999637500</v>
      </c>
      <c r="H26" s="14"/>
      <c r="I26" s="26">
        <v>0</v>
      </c>
      <c r="J26" s="14"/>
      <c r="K26" s="26">
        <v>2000</v>
      </c>
      <c r="L26" s="14"/>
      <c r="M26" s="26">
        <v>1999637500</v>
      </c>
      <c r="N26" s="14"/>
      <c r="O26" s="26">
        <v>1999637500</v>
      </c>
      <c r="P26" s="14"/>
      <c r="Q26" s="75">
        <v>0</v>
      </c>
      <c r="R26" s="75"/>
      <c r="S26" s="14"/>
      <c r="T26" s="14"/>
      <c r="U26" s="14"/>
      <c r="V26" s="14"/>
      <c r="W26" s="14"/>
    </row>
    <row r="27" spans="1:23" ht="21.75" customHeight="1" x14ac:dyDescent="0.2">
      <c r="A27" s="8" t="s">
        <v>80</v>
      </c>
      <c r="C27" s="26">
        <v>500000</v>
      </c>
      <c r="D27" s="14"/>
      <c r="E27" s="26">
        <v>445429251312</v>
      </c>
      <c r="F27" s="14"/>
      <c r="G27" s="26">
        <v>445429251312</v>
      </c>
      <c r="H27" s="14"/>
      <c r="I27" s="26">
        <v>0</v>
      </c>
      <c r="J27" s="14"/>
      <c r="K27" s="26">
        <v>500000</v>
      </c>
      <c r="L27" s="14"/>
      <c r="M27" s="26">
        <v>445429251312</v>
      </c>
      <c r="N27" s="14"/>
      <c r="O27" s="26">
        <v>452992740421</v>
      </c>
      <c r="P27" s="14"/>
      <c r="Q27" s="75">
        <v>-7563489108</v>
      </c>
      <c r="R27" s="75"/>
      <c r="S27" s="14"/>
      <c r="T27" s="14"/>
      <c r="U27" s="14"/>
      <c r="V27" s="14"/>
      <c r="W27" s="14"/>
    </row>
    <row r="28" spans="1:23" ht="21.75" customHeight="1" x14ac:dyDescent="0.2">
      <c r="A28" s="8" t="s">
        <v>95</v>
      </c>
      <c r="C28" s="26">
        <v>1500000</v>
      </c>
      <c r="D28" s="14"/>
      <c r="E28" s="26">
        <v>1499728125000</v>
      </c>
      <c r="F28" s="14"/>
      <c r="G28" s="26">
        <v>1499728125000</v>
      </c>
      <c r="H28" s="14"/>
      <c r="I28" s="26">
        <v>0</v>
      </c>
      <c r="J28" s="14"/>
      <c r="K28" s="26">
        <v>1500000</v>
      </c>
      <c r="L28" s="14"/>
      <c r="M28" s="26">
        <v>1499728125000</v>
      </c>
      <c r="N28" s="14"/>
      <c r="O28" s="26">
        <v>1349755312500</v>
      </c>
      <c r="P28" s="14"/>
      <c r="Q28" s="75">
        <v>149972812499</v>
      </c>
      <c r="R28" s="75"/>
      <c r="S28" s="14"/>
      <c r="T28" s="14"/>
      <c r="U28" s="14"/>
      <c r="V28" s="14"/>
      <c r="W28" s="14"/>
    </row>
    <row r="29" spans="1:23" ht="21.75" customHeight="1" x14ac:dyDescent="0.2">
      <c r="A29" s="8" t="s">
        <v>53</v>
      </c>
      <c r="C29" s="26">
        <v>3100</v>
      </c>
      <c r="D29" s="14"/>
      <c r="E29" s="26">
        <v>2925838595</v>
      </c>
      <c r="F29" s="14"/>
      <c r="G29" s="26">
        <v>2856132232</v>
      </c>
      <c r="H29" s="14"/>
      <c r="I29" s="26">
        <v>69706363</v>
      </c>
      <c r="J29" s="14"/>
      <c r="K29" s="26">
        <v>3100</v>
      </c>
      <c r="L29" s="14"/>
      <c r="M29" s="26">
        <v>2925838595</v>
      </c>
      <c r="N29" s="14"/>
      <c r="O29" s="26">
        <v>2405132990</v>
      </c>
      <c r="P29" s="14"/>
      <c r="Q29" s="75">
        <v>520705605</v>
      </c>
      <c r="R29" s="75"/>
      <c r="S29" s="14"/>
      <c r="T29" s="14"/>
      <c r="U29" s="14"/>
      <c r="V29" s="14"/>
      <c r="W29" s="14"/>
    </row>
    <row r="30" spans="1:23" ht="21.75" customHeight="1" x14ac:dyDescent="0.2">
      <c r="A30" s="8" t="s">
        <v>62</v>
      </c>
      <c r="C30" s="26">
        <v>2001100</v>
      </c>
      <c r="D30" s="14"/>
      <c r="E30" s="26">
        <v>1743624550858</v>
      </c>
      <c r="F30" s="14"/>
      <c r="G30" s="26">
        <v>1805665773683</v>
      </c>
      <c r="H30" s="14"/>
      <c r="I30" s="26">
        <v>-62041222824</v>
      </c>
      <c r="J30" s="14"/>
      <c r="K30" s="26">
        <v>2001100</v>
      </c>
      <c r="L30" s="14"/>
      <c r="M30" s="26">
        <v>1743624550858</v>
      </c>
      <c r="N30" s="14"/>
      <c r="O30" s="26">
        <v>1800666679933</v>
      </c>
      <c r="P30" s="14"/>
      <c r="Q30" s="75">
        <v>-57042129074</v>
      </c>
      <c r="R30" s="75"/>
      <c r="S30" s="14"/>
      <c r="T30" s="14"/>
      <c r="U30" s="14"/>
      <c r="V30" s="14"/>
      <c r="W30" s="14"/>
    </row>
    <row r="31" spans="1:23" ht="21.75" customHeight="1" x14ac:dyDescent="0.2">
      <c r="A31" s="8" t="s">
        <v>44</v>
      </c>
      <c r="C31" s="26">
        <v>4308000</v>
      </c>
      <c r="D31" s="14"/>
      <c r="E31" s="26">
        <v>7555966144094</v>
      </c>
      <c r="F31" s="14"/>
      <c r="G31" s="26">
        <v>7438846282854</v>
      </c>
      <c r="H31" s="14"/>
      <c r="I31" s="26">
        <v>117119861240</v>
      </c>
      <c r="J31" s="14"/>
      <c r="K31" s="26">
        <v>4308000</v>
      </c>
      <c r="L31" s="14"/>
      <c r="M31" s="26">
        <v>7555966144094</v>
      </c>
      <c r="N31" s="14"/>
      <c r="O31" s="26">
        <v>6515564795527</v>
      </c>
      <c r="P31" s="14"/>
      <c r="Q31" s="75">
        <v>1040401348567</v>
      </c>
      <c r="R31" s="75"/>
      <c r="S31" s="14"/>
      <c r="T31" s="14"/>
      <c r="U31" s="14"/>
      <c r="V31" s="14"/>
      <c r="W31" s="14"/>
    </row>
    <row r="32" spans="1:23" ht="21.75" customHeight="1" x14ac:dyDescent="0.2">
      <c r="A32" s="8" t="s">
        <v>141</v>
      </c>
      <c r="C32" s="26">
        <v>1100</v>
      </c>
      <c r="D32" s="14"/>
      <c r="E32" s="26">
        <v>992570064</v>
      </c>
      <c r="F32" s="14"/>
      <c r="G32" s="26">
        <v>992929933</v>
      </c>
      <c r="H32" s="14"/>
      <c r="I32" s="26">
        <v>-359868</v>
      </c>
      <c r="J32" s="14"/>
      <c r="K32" s="26">
        <v>1100</v>
      </c>
      <c r="L32" s="14"/>
      <c r="M32" s="26">
        <v>992570064</v>
      </c>
      <c r="N32" s="14"/>
      <c r="O32" s="26">
        <v>992929933</v>
      </c>
      <c r="P32" s="14"/>
      <c r="Q32" s="75">
        <v>-359868</v>
      </c>
      <c r="R32" s="75"/>
      <c r="S32" s="14"/>
      <c r="T32" s="14"/>
      <c r="U32" s="14"/>
      <c r="V32" s="14"/>
      <c r="W32" s="14"/>
    </row>
    <row r="33" spans="1:23" ht="21.75" customHeight="1" x14ac:dyDescent="0.2">
      <c r="A33" s="8" t="s">
        <v>83</v>
      </c>
      <c r="C33" s="26">
        <v>1599640</v>
      </c>
      <c r="D33" s="14"/>
      <c r="E33" s="26">
        <v>1556007678481</v>
      </c>
      <c r="F33" s="14"/>
      <c r="G33" s="26">
        <v>1536847464700</v>
      </c>
      <c r="H33" s="14"/>
      <c r="I33" s="26">
        <v>19160213781</v>
      </c>
      <c r="J33" s="14"/>
      <c r="K33" s="26">
        <v>1599640</v>
      </c>
      <c r="L33" s="14"/>
      <c r="M33" s="26">
        <v>1556007678481</v>
      </c>
      <c r="N33" s="14"/>
      <c r="O33" s="26">
        <v>1520662042039</v>
      </c>
      <c r="P33" s="14"/>
      <c r="Q33" s="75">
        <v>35345636442</v>
      </c>
      <c r="R33" s="75"/>
      <c r="S33" s="14"/>
      <c r="T33" s="14"/>
      <c r="U33" s="14"/>
      <c r="V33" s="14"/>
      <c r="W33" s="14"/>
    </row>
    <row r="34" spans="1:23" ht="21.75" customHeight="1" x14ac:dyDescent="0.2">
      <c r="A34" s="8" t="s">
        <v>98</v>
      </c>
      <c r="C34" s="26">
        <v>3000</v>
      </c>
      <c r="D34" s="14"/>
      <c r="E34" s="26">
        <v>2999456250</v>
      </c>
      <c r="F34" s="14"/>
      <c r="G34" s="26">
        <v>2999456250</v>
      </c>
      <c r="H34" s="14"/>
      <c r="I34" s="26">
        <v>0</v>
      </c>
      <c r="J34" s="14"/>
      <c r="K34" s="26">
        <v>3000</v>
      </c>
      <c r="L34" s="14"/>
      <c r="M34" s="26">
        <v>2999456250</v>
      </c>
      <c r="N34" s="14"/>
      <c r="O34" s="26">
        <v>2999456250</v>
      </c>
      <c r="P34" s="14"/>
      <c r="Q34" s="75">
        <v>0</v>
      </c>
      <c r="R34" s="75"/>
      <c r="S34" s="14"/>
      <c r="T34" s="14"/>
      <c r="U34" s="14"/>
      <c r="V34" s="14"/>
      <c r="W34" s="14"/>
    </row>
    <row r="35" spans="1:23" ht="21.75" customHeight="1" x14ac:dyDescent="0.2">
      <c r="A35" s="8" t="s">
        <v>135</v>
      </c>
      <c r="C35" s="26">
        <v>1112</v>
      </c>
      <c r="D35" s="14"/>
      <c r="E35" s="26">
        <v>1003398101</v>
      </c>
      <c r="F35" s="14"/>
      <c r="G35" s="26">
        <v>1003761894</v>
      </c>
      <c r="H35" s="14"/>
      <c r="I35" s="26">
        <v>-363792</v>
      </c>
      <c r="J35" s="14"/>
      <c r="K35" s="26">
        <v>1112</v>
      </c>
      <c r="L35" s="14"/>
      <c r="M35" s="26">
        <v>1003398101</v>
      </c>
      <c r="N35" s="14"/>
      <c r="O35" s="26">
        <v>1003761894</v>
      </c>
      <c r="P35" s="14"/>
      <c r="Q35" s="75">
        <v>-363792</v>
      </c>
      <c r="R35" s="75"/>
      <c r="S35" s="14"/>
      <c r="T35" s="14"/>
      <c r="U35" s="14"/>
      <c r="V35" s="14"/>
      <c r="W35" s="14"/>
    </row>
    <row r="36" spans="1:23" ht="21.75" customHeight="1" x14ac:dyDescent="0.2">
      <c r="A36" s="8" t="s">
        <v>101</v>
      </c>
      <c r="C36" s="26">
        <v>4000000</v>
      </c>
      <c r="D36" s="14"/>
      <c r="E36" s="26">
        <v>3999275000000</v>
      </c>
      <c r="F36" s="14"/>
      <c r="G36" s="26">
        <v>3999275000000</v>
      </c>
      <c r="H36" s="14"/>
      <c r="I36" s="26">
        <v>0</v>
      </c>
      <c r="J36" s="14"/>
      <c r="K36" s="26">
        <v>4000000</v>
      </c>
      <c r="L36" s="14"/>
      <c r="M36" s="26">
        <v>3999275000000</v>
      </c>
      <c r="N36" s="14"/>
      <c r="O36" s="26">
        <v>3945964664231</v>
      </c>
      <c r="P36" s="14"/>
      <c r="Q36" s="75">
        <v>53310335768</v>
      </c>
      <c r="R36" s="75"/>
      <c r="S36" s="14"/>
      <c r="T36" s="14"/>
      <c r="U36" s="14"/>
      <c r="V36" s="14"/>
      <c r="W36" s="14"/>
    </row>
    <row r="37" spans="1:23" ht="21.75" customHeight="1" x14ac:dyDescent="0.2">
      <c r="A37" s="8" t="s">
        <v>40</v>
      </c>
      <c r="C37" s="26">
        <v>3809800</v>
      </c>
      <c r="D37" s="14"/>
      <c r="E37" s="26">
        <v>17499464651498</v>
      </c>
      <c r="F37" s="14"/>
      <c r="G37" s="26">
        <v>17168298039087</v>
      </c>
      <c r="H37" s="14"/>
      <c r="I37" s="26">
        <v>331166612411</v>
      </c>
      <c r="J37" s="14"/>
      <c r="K37" s="26">
        <v>3809800</v>
      </c>
      <c r="L37" s="14"/>
      <c r="M37" s="26">
        <v>17499464651498</v>
      </c>
      <c r="N37" s="14"/>
      <c r="O37" s="26">
        <v>14764332539176</v>
      </c>
      <c r="P37" s="14"/>
      <c r="Q37" s="75">
        <v>2735132112322</v>
      </c>
      <c r="R37" s="75"/>
      <c r="S37" s="14"/>
      <c r="T37" s="14"/>
      <c r="U37" s="14"/>
      <c r="V37" s="14"/>
      <c r="W37" s="14"/>
    </row>
    <row r="38" spans="1:23" ht="21.75" customHeight="1" x14ac:dyDescent="0.2">
      <c r="A38" s="8" t="s">
        <v>92</v>
      </c>
      <c r="C38" s="26">
        <v>1000000</v>
      </c>
      <c r="D38" s="14"/>
      <c r="E38" s="26">
        <v>999818750000</v>
      </c>
      <c r="F38" s="14"/>
      <c r="G38" s="26">
        <v>999818750000</v>
      </c>
      <c r="H38" s="14"/>
      <c r="I38" s="26">
        <v>0</v>
      </c>
      <c r="J38" s="14"/>
      <c r="K38" s="26">
        <v>1000000</v>
      </c>
      <c r="L38" s="14"/>
      <c r="M38" s="26">
        <v>999818750000</v>
      </c>
      <c r="N38" s="14"/>
      <c r="O38" s="26">
        <v>1000000000000</v>
      </c>
      <c r="P38" s="14"/>
      <c r="Q38" s="75">
        <v>-181250000</v>
      </c>
      <c r="R38" s="75"/>
      <c r="S38" s="14"/>
      <c r="T38" s="14"/>
      <c r="U38" s="14"/>
      <c r="V38" s="14"/>
      <c r="W38" s="14"/>
    </row>
    <row r="39" spans="1:23" ht="21.75" customHeight="1" x14ac:dyDescent="0.2">
      <c r="A39" s="8" t="s">
        <v>144</v>
      </c>
      <c r="C39" s="26">
        <v>1100</v>
      </c>
      <c r="D39" s="14"/>
      <c r="E39" s="26">
        <v>992570064</v>
      </c>
      <c r="F39" s="14"/>
      <c r="G39" s="26">
        <v>992929933</v>
      </c>
      <c r="H39" s="14"/>
      <c r="I39" s="26">
        <v>-359868</v>
      </c>
      <c r="J39" s="14"/>
      <c r="K39" s="26">
        <v>1100</v>
      </c>
      <c r="L39" s="14"/>
      <c r="M39" s="26">
        <v>992570064</v>
      </c>
      <c r="N39" s="14"/>
      <c r="O39" s="26">
        <v>992929933</v>
      </c>
      <c r="P39" s="14"/>
      <c r="Q39" s="75">
        <v>-359868</v>
      </c>
      <c r="R39" s="75"/>
      <c r="S39" s="14"/>
      <c r="T39" s="14"/>
      <c r="U39" s="14"/>
      <c r="V39" s="14"/>
      <c r="W39" s="14"/>
    </row>
    <row r="40" spans="1:23" ht="21.75" customHeight="1" x14ac:dyDescent="0.2">
      <c r="A40" s="8" t="s">
        <v>50</v>
      </c>
      <c r="C40" s="26">
        <v>6000000</v>
      </c>
      <c r="D40" s="14"/>
      <c r="E40" s="26">
        <v>5571064061587</v>
      </c>
      <c r="F40" s="14"/>
      <c r="G40" s="26">
        <v>5446712604375</v>
      </c>
      <c r="H40" s="14"/>
      <c r="I40" s="26">
        <v>124351457212</v>
      </c>
      <c r="J40" s="14"/>
      <c r="K40" s="26">
        <v>6000000</v>
      </c>
      <c r="L40" s="14"/>
      <c r="M40" s="26">
        <v>5571064061587</v>
      </c>
      <c r="N40" s="14"/>
      <c r="O40" s="26">
        <v>6000000000000</v>
      </c>
      <c r="P40" s="14"/>
      <c r="Q40" s="75">
        <v>-428935938412</v>
      </c>
      <c r="R40" s="75"/>
      <c r="S40" s="14"/>
      <c r="T40" s="14"/>
      <c r="U40" s="14"/>
      <c r="V40" s="14"/>
      <c r="W40" s="14"/>
    </row>
    <row r="41" spans="1:23" ht="21.75" customHeight="1" x14ac:dyDescent="0.2">
      <c r="A41" s="8" t="s">
        <v>74</v>
      </c>
      <c r="C41" s="26">
        <v>1000000</v>
      </c>
      <c r="D41" s="14"/>
      <c r="E41" s="26">
        <v>999818750000</v>
      </c>
      <c r="F41" s="14"/>
      <c r="G41" s="26">
        <v>999818750000</v>
      </c>
      <c r="H41" s="14"/>
      <c r="I41" s="26">
        <v>0</v>
      </c>
      <c r="J41" s="14"/>
      <c r="K41" s="26">
        <v>1000000</v>
      </c>
      <c r="L41" s="14"/>
      <c r="M41" s="26">
        <v>999818750000</v>
      </c>
      <c r="N41" s="14"/>
      <c r="O41" s="26">
        <v>1000000000000</v>
      </c>
      <c r="P41" s="14"/>
      <c r="Q41" s="75">
        <v>-181250000</v>
      </c>
      <c r="R41" s="75"/>
      <c r="S41" s="14"/>
      <c r="T41" s="14"/>
      <c r="U41" s="14"/>
      <c r="V41" s="14"/>
      <c r="W41" s="14"/>
    </row>
    <row r="42" spans="1:23" ht="21.75" customHeight="1" x14ac:dyDescent="0.2">
      <c r="A42" s="8" t="s">
        <v>89</v>
      </c>
      <c r="C42" s="26">
        <v>3504343</v>
      </c>
      <c r="D42" s="14"/>
      <c r="E42" s="26">
        <v>3503707837831</v>
      </c>
      <c r="F42" s="14"/>
      <c r="G42" s="26">
        <v>3191247172853</v>
      </c>
      <c r="H42" s="14"/>
      <c r="I42" s="26">
        <v>312460664978</v>
      </c>
      <c r="J42" s="14"/>
      <c r="K42" s="26">
        <v>3504343</v>
      </c>
      <c r="L42" s="14"/>
      <c r="M42" s="26">
        <v>3503707837831</v>
      </c>
      <c r="N42" s="14"/>
      <c r="O42" s="26">
        <v>3400999924930</v>
      </c>
      <c r="P42" s="14"/>
      <c r="Q42" s="75">
        <v>102707912901</v>
      </c>
      <c r="R42" s="75"/>
      <c r="S42" s="14"/>
      <c r="T42" s="14"/>
      <c r="U42" s="14"/>
      <c r="V42" s="14"/>
      <c r="W42" s="14"/>
    </row>
    <row r="43" spans="1:23" ht="21.75" customHeight="1" x14ac:dyDescent="0.2">
      <c r="A43" s="8" t="s">
        <v>47</v>
      </c>
      <c r="C43" s="26">
        <v>1004200</v>
      </c>
      <c r="D43" s="14"/>
      <c r="E43" s="26">
        <v>4289100063164</v>
      </c>
      <c r="F43" s="14"/>
      <c r="G43" s="26">
        <v>4209135437779</v>
      </c>
      <c r="H43" s="14"/>
      <c r="I43" s="26">
        <v>79964625385</v>
      </c>
      <c r="J43" s="14"/>
      <c r="K43" s="26">
        <v>1004200</v>
      </c>
      <c r="L43" s="14"/>
      <c r="M43" s="26">
        <v>4289100063164</v>
      </c>
      <c r="N43" s="14"/>
      <c r="O43" s="26">
        <v>3934943089133</v>
      </c>
      <c r="P43" s="14"/>
      <c r="Q43" s="75">
        <f>354156974031-16</f>
        <v>354156974015</v>
      </c>
      <c r="R43" s="75"/>
      <c r="S43" s="14"/>
      <c r="T43" s="14"/>
      <c r="U43" s="14"/>
      <c r="V43" s="14"/>
      <c r="W43" s="14"/>
    </row>
    <row r="44" spans="1:23" ht="21.75" customHeight="1" x14ac:dyDescent="0.2">
      <c r="A44" s="8" t="s">
        <v>86</v>
      </c>
      <c r="C44" s="26">
        <v>8171000</v>
      </c>
      <c r="D44" s="14"/>
      <c r="E44" s="26">
        <v>7597652675812</v>
      </c>
      <c r="F44" s="14"/>
      <c r="G44" s="26">
        <v>7550823761158</v>
      </c>
      <c r="H44" s="14"/>
      <c r="I44" s="26">
        <v>46828914654</v>
      </c>
      <c r="J44" s="14"/>
      <c r="K44" s="26">
        <v>8171000</v>
      </c>
      <c r="L44" s="14"/>
      <c r="M44" s="26">
        <v>7597652675812</v>
      </c>
      <c r="N44" s="14"/>
      <c r="O44" s="26">
        <v>7762528453124</v>
      </c>
      <c r="P44" s="14"/>
      <c r="Q44" s="75">
        <v>-164875777311</v>
      </c>
      <c r="R44" s="75"/>
      <c r="S44" s="14"/>
      <c r="T44" s="14"/>
      <c r="U44" s="14"/>
      <c r="V44" s="14"/>
      <c r="W44" s="14"/>
    </row>
    <row r="45" spans="1:23" ht="21.75" customHeight="1" x14ac:dyDescent="0.2">
      <c r="A45" s="8" t="s">
        <v>147</v>
      </c>
      <c r="C45" s="26">
        <v>100</v>
      </c>
      <c r="D45" s="14"/>
      <c r="E45" s="26">
        <v>99681929</v>
      </c>
      <c r="F45" s="14"/>
      <c r="G45" s="26">
        <v>99718069</v>
      </c>
      <c r="H45" s="14"/>
      <c r="I45" s="26">
        <v>-36139</v>
      </c>
      <c r="J45" s="14"/>
      <c r="K45" s="26">
        <v>100</v>
      </c>
      <c r="L45" s="14"/>
      <c r="M45" s="26">
        <v>99681929</v>
      </c>
      <c r="N45" s="14"/>
      <c r="O45" s="26">
        <v>99718069</v>
      </c>
      <c r="P45" s="14"/>
      <c r="Q45" s="75">
        <v>-36139</v>
      </c>
      <c r="R45" s="75"/>
      <c r="S45" s="14"/>
      <c r="T45" s="14"/>
      <c r="U45" s="14"/>
      <c r="V45" s="14"/>
      <c r="W45" s="14"/>
    </row>
    <row r="46" spans="1:23" ht="21.75" customHeight="1" x14ac:dyDescent="0.2">
      <c r="A46" s="8" t="s">
        <v>65</v>
      </c>
      <c r="C46" s="26">
        <v>8000100</v>
      </c>
      <c r="D46" s="14"/>
      <c r="E46" s="26">
        <v>6890317047136</v>
      </c>
      <c r="F46" s="14"/>
      <c r="G46" s="26">
        <v>7598717517218</v>
      </c>
      <c r="H46" s="14"/>
      <c r="I46" s="26">
        <v>-708400470081</v>
      </c>
      <c r="J46" s="14"/>
      <c r="K46" s="26">
        <v>8000100</v>
      </c>
      <c r="L46" s="14"/>
      <c r="M46" s="26">
        <v>6890317047136</v>
      </c>
      <c r="N46" s="14"/>
      <c r="O46" s="26">
        <v>8000095017218</v>
      </c>
      <c r="P46" s="14"/>
      <c r="Q46" s="75">
        <v>-1109777970081</v>
      </c>
      <c r="R46" s="75"/>
      <c r="S46" s="14"/>
      <c r="T46" s="14"/>
      <c r="U46" s="14"/>
      <c r="V46" s="14"/>
      <c r="W46" s="14"/>
    </row>
    <row r="47" spans="1:23" ht="21.75" customHeight="1" x14ac:dyDescent="0.2">
      <c r="A47" s="8" t="s">
        <v>151</v>
      </c>
      <c r="C47" s="26">
        <v>11200000</v>
      </c>
      <c r="D47" s="14"/>
      <c r="E47" s="26">
        <v>11197970000000</v>
      </c>
      <c r="F47" s="14"/>
      <c r="G47" s="26">
        <v>11200000000000</v>
      </c>
      <c r="H47" s="14"/>
      <c r="I47" s="26">
        <v>-2030000000</v>
      </c>
      <c r="J47" s="14"/>
      <c r="K47" s="26">
        <v>11200000</v>
      </c>
      <c r="L47" s="14"/>
      <c r="M47" s="26">
        <v>11197970000000</v>
      </c>
      <c r="N47" s="14"/>
      <c r="O47" s="26">
        <v>11200000000000</v>
      </c>
      <c r="P47" s="14"/>
      <c r="Q47" s="75">
        <v>-2030000000</v>
      </c>
      <c r="R47" s="75"/>
      <c r="S47" s="14"/>
      <c r="T47" s="14"/>
      <c r="U47" s="14"/>
      <c r="V47" s="14"/>
      <c r="W47" s="14"/>
    </row>
    <row r="48" spans="1:23" ht="21.75" customHeight="1" x14ac:dyDescent="0.2">
      <c r="A48" s="9" t="s">
        <v>148</v>
      </c>
      <c r="C48" s="20">
        <v>1000000</v>
      </c>
      <c r="D48" s="14"/>
      <c r="E48" s="27">
        <v>999818750000</v>
      </c>
      <c r="F48" s="14"/>
      <c r="G48" s="27">
        <v>1000000000000</v>
      </c>
      <c r="H48" s="14"/>
      <c r="I48" s="27">
        <v>-181250000</v>
      </c>
      <c r="J48" s="14"/>
      <c r="K48" s="20">
        <v>1000000</v>
      </c>
      <c r="L48" s="14"/>
      <c r="M48" s="27">
        <v>999818750000</v>
      </c>
      <c r="N48" s="14"/>
      <c r="O48" s="27">
        <v>1000000000000</v>
      </c>
      <c r="P48" s="14"/>
      <c r="Q48" s="78">
        <v>-181250000</v>
      </c>
      <c r="R48" s="78"/>
      <c r="S48" s="14"/>
      <c r="T48" s="14"/>
      <c r="U48" s="14"/>
      <c r="V48" s="14"/>
      <c r="W48" s="14"/>
    </row>
    <row r="49" spans="1:23" ht="21.75" customHeight="1" x14ac:dyDescent="0.2">
      <c r="A49" s="6" t="s">
        <v>20</v>
      </c>
      <c r="C49" s="20"/>
      <c r="D49" s="14"/>
      <c r="E49" s="17">
        <v>83119500077043</v>
      </c>
      <c r="F49" s="14"/>
      <c r="G49" s="17">
        <v>82844130974290</v>
      </c>
      <c r="H49" s="14"/>
      <c r="I49" s="17">
        <v>275369102764</v>
      </c>
      <c r="J49" s="14"/>
      <c r="K49" s="20"/>
      <c r="L49" s="14"/>
      <c r="M49" s="17">
        <v>83119500077043</v>
      </c>
      <c r="N49" s="14"/>
      <c r="O49" s="17">
        <v>80436156040726</v>
      </c>
      <c r="P49" s="14"/>
      <c r="Q49" s="79">
        <f>SUM(Q8:R48)</f>
        <v>2683344036317</v>
      </c>
      <c r="R49" s="79"/>
      <c r="S49" s="14"/>
      <c r="T49" s="14"/>
      <c r="U49" s="14"/>
      <c r="V49" s="14"/>
      <c r="W49" s="14"/>
    </row>
    <row r="52" spans="1:23" x14ac:dyDescent="0.2">
      <c r="M52" s="21"/>
    </row>
  </sheetData>
  <mergeCells count="5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workbookViewId="0">
      <selection activeCell="AA9" sqref="AA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14.45" customHeight="1" x14ac:dyDescent="0.2"/>
    <row r="5" spans="1:27" ht="14.45" customHeight="1" x14ac:dyDescent="0.2">
      <c r="A5" s="1" t="s">
        <v>23</v>
      </c>
      <c r="B5" s="59" t="s">
        <v>24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14.45" customHeight="1" x14ac:dyDescent="0.2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7" ht="14.45" customHeight="1" x14ac:dyDescent="0.2">
      <c r="E7" s="3"/>
      <c r="F7" s="3"/>
      <c r="G7" s="3"/>
      <c r="H7" s="3"/>
      <c r="I7" s="3"/>
      <c r="K7" s="57" t="s">
        <v>25</v>
      </c>
      <c r="L7" s="57"/>
      <c r="M7" s="57"/>
      <c r="N7" s="3"/>
      <c r="O7" s="57" t="s">
        <v>26</v>
      </c>
      <c r="P7" s="57"/>
      <c r="Q7" s="5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3" t="s">
        <v>27</v>
      </c>
      <c r="B8" s="53"/>
      <c r="D8" s="53" t="s">
        <v>28</v>
      </c>
      <c r="E8" s="5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29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4" t="s">
        <v>30</v>
      </c>
      <c r="B9" s="54"/>
      <c r="D9" s="55">
        <v>13500000</v>
      </c>
      <c r="E9" s="55"/>
      <c r="F9" s="14"/>
      <c r="G9" s="15">
        <v>303250863352</v>
      </c>
      <c r="H9" s="14"/>
      <c r="I9" s="15">
        <v>247862313562</v>
      </c>
      <c r="J9" s="14"/>
      <c r="K9" s="19">
        <v>0</v>
      </c>
      <c r="L9" s="14"/>
      <c r="M9" s="15">
        <v>0</v>
      </c>
      <c r="N9" s="14"/>
      <c r="O9" s="19">
        <v>0</v>
      </c>
      <c r="P9" s="14"/>
      <c r="Q9" s="15">
        <v>0</v>
      </c>
      <c r="R9" s="14"/>
      <c r="S9" s="19">
        <v>13500000</v>
      </c>
      <c r="T9" s="14"/>
      <c r="U9" s="19">
        <v>18750</v>
      </c>
      <c r="V9" s="14"/>
      <c r="W9" s="15">
        <v>303250863352</v>
      </c>
      <c r="X9" s="14"/>
      <c r="Y9" s="15">
        <v>252824414062.5</v>
      </c>
      <c r="Z9" s="14"/>
      <c r="AA9" s="16">
        <f>Y9/97504117328741*100</f>
        <v>0.25929614152609298</v>
      </c>
    </row>
    <row r="10" spans="1:27" ht="21.75" customHeight="1" x14ac:dyDescent="0.2">
      <c r="A10" s="56" t="s">
        <v>20</v>
      </c>
      <c r="B10" s="56"/>
      <c r="D10" s="60"/>
      <c r="E10" s="60"/>
      <c r="F10" s="14"/>
      <c r="G10" s="17">
        <v>303250863352</v>
      </c>
      <c r="H10" s="14"/>
      <c r="I10" s="17">
        <f>SUM(I9)</f>
        <v>247862313562</v>
      </c>
      <c r="J10" s="14"/>
      <c r="K10" s="20"/>
      <c r="L10" s="14"/>
      <c r="M10" s="17">
        <v>0</v>
      </c>
      <c r="N10" s="14"/>
      <c r="O10" s="20"/>
      <c r="P10" s="14"/>
      <c r="Q10" s="17">
        <v>0</v>
      </c>
      <c r="R10" s="14"/>
      <c r="S10" s="20"/>
      <c r="T10" s="14"/>
      <c r="U10" s="20"/>
      <c r="V10" s="14"/>
      <c r="W10" s="17">
        <v>303250863352</v>
      </c>
      <c r="X10" s="14"/>
      <c r="Y10" s="17">
        <v>252824414062.5</v>
      </c>
      <c r="Z10" s="14"/>
      <c r="AA10" s="18">
        <f>SUM(AA9)</f>
        <v>0.25929614152609298</v>
      </c>
    </row>
    <row r="13" spans="1:27" x14ac:dyDescent="0.2">
      <c r="I13" s="21"/>
      <c r="Y13" s="21"/>
    </row>
    <row r="14" spans="1:27" x14ac:dyDescent="0.2">
      <c r="I14" s="21"/>
      <c r="Y14" s="21"/>
    </row>
    <row r="15" spans="1:27" x14ac:dyDescent="0.2">
      <c r="I15" s="21"/>
      <c r="Y15" s="21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59"/>
  <sheetViews>
    <sheetView rightToLeft="1" topLeftCell="G1" workbookViewId="0">
      <selection activeCell="AL11" sqref="AL1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6" bestFit="1" customWidth="1"/>
    <col min="27" max="27" width="1.28515625" customWidth="1"/>
    <col min="28" max="28" width="13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38" ht="14.45" customHeight="1" x14ac:dyDescent="0.2"/>
    <row r="5" spans="1:38" ht="14.45" customHeight="1" x14ac:dyDescent="0.2">
      <c r="A5" s="1" t="s">
        <v>31</v>
      </c>
      <c r="B5" s="59" t="s">
        <v>32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ht="14.45" customHeight="1" x14ac:dyDescent="0.2">
      <c r="A6" s="53" t="s">
        <v>33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7" t="s">
        <v>10</v>
      </c>
      <c r="W7" s="57"/>
      <c r="X7" s="57"/>
      <c r="Y7" s="3"/>
      <c r="Z7" s="57" t="s">
        <v>11</v>
      </c>
      <c r="AA7" s="57"/>
      <c r="AB7" s="5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3" t="s">
        <v>34</v>
      </c>
      <c r="B8" s="53"/>
      <c r="D8" s="2" t="s">
        <v>35</v>
      </c>
      <c r="F8" s="2" t="s">
        <v>36</v>
      </c>
      <c r="H8" s="2" t="s">
        <v>37</v>
      </c>
      <c r="J8" s="2" t="s">
        <v>38</v>
      </c>
      <c r="L8" s="2" t="s">
        <v>39</v>
      </c>
      <c r="N8" s="2" t="s">
        <v>21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63" t="s">
        <v>40</v>
      </c>
      <c r="B9" s="63"/>
      <c r="D9" s="22" t="s">
        <v>41</v>
      </c>
      <c r="E9" s="14"/>
      <c r="F9" s="22" t="s">
        <v>41</v>
      </c>
      <c r="G9" s="14"/>
      <c r="H9" s="22" t="s">
        <v>42</v>
      </c>
      <c r="I9" s="14"/>
      <c r="J9" s="22" t="s">
        <v>43</v>
      </c>
      <c r="K9" s="14"/>
      <c r="L9" s="23">
        <v>43.97</v>
      </c>
      <c r="M9" s="14"/>
      <c r="N9" s="23">
        <v>43.97</v>
      </c>
      <c r="O9" s="14"/>
      <c r="P9" s="19">
        <v>3809800</v>
      </c>
      <c r="Q9" s="14"/>
      <c r="R9" s="19">
        <v>14775044446400</v>
      </c>
      <c r="S9" s="14"/>
      <c r="T9" s="19">
        <v>17168298039087</v>
      </c>
      <c r="U9" s="14"/>
      <c r="V9" s="19">
        <v>0</v>
      </c>
      <c r="W9" s="14"/>
      <c r="X9" s="19">
        <v>0</v>
      </c>
      <c r="Y9" s="14"/>
      <c r="Z9" s="19">
        <v>0</v>
      </c>
      <c r="AA9" s="14"/>
      <c r="AB9" s="19">
        <v>0</v>
      </c>
      <c r="AC9" s="14"/>
      <c r="AD9" s="19">
        <v>3809800</v>
      </c>
      <c r="AE9" s="14"/>
      <c r="AF9" s="19">
        <v>4596609</v>
      </c>
      <c r="AG9" s="14"/>
      <c r="AH9" s="19">
        <v>14775044446400</v>
      </c>
      <c r="AI9" s="14"/>
      <c r="AJ9" s="19">
        <v>17499464651498</v>
      </c>
      <c r="AK9" s="14"/>
      <c r="AL9" s="23">
        <f>AJ9/97504117328741*100</f>
        <v>17.94741097188491</v>
      </c>
    </row>
    <row r="10" spans="1:38" ht="21.75" customHeight="1" x14ac:dyDescent="0.2">
      <c r="A10" s="61" t="s">
        <v>44</v>
      </c>
      <c r="B10" s="61"/>
      <c r="D10" s="24" t="s">
        <v>41</v>
      </c>
      <c r="E10" s="14"/>
      <c r="F10" s="24" t="s">
        <v>41</v>
      </c>
      <c r="G10" s="14"/>
      <c r="H10" s="24" t="s">
        <v>45</v>
      </c>
      <c r="I10" s="14"/>
      <c r="J10" s="24" t="s">
        <v>46</v>
      </c>
      <c r="K10" s="14"/>
      <c r="L10" s="25">
        <v>55.06</v>
      </c>
      <c r="M10" s="14"/>
      <c r="N10" s="25">
        <v>55.06</v>
      </c>
      <c r="O10" s="14"/>
      <c r="P10" s="26">
        <v>4308000</v>
      </c>
      <c r="Q10" s="14"/>
      <c r="R10" s="26">
        <v>5999967000000</v>
      </c>
      <c r="S10" s="14"/>
      <c r="T10" s="26">
        <v>7438846282854</v>
      </c>
      <c r="U10" s="14"/>
      <c r="V10" s="26">
        <v>0</v>
      </c>
      <c r="W10" s="14"/>
      <c r="X10" s="26">
        <v>0</v>
      </c>
      <c r="Y10" s="14"/>
      <c r="Z10" s="26">
        <v>0</v>
      </c>
      <c r="AA10" s="14"/>
      <c r="AB10" s="26">
        <v>0</v>
      </c>
      <c r="AC10" s="14"/>
      <c r="AD10" s="26">
        <v>4308000</v>
      </c>
      <c r="AE10" s="14"/>
      <c r="AF10" s="26">
        <v>1755210</v>
      </c>
      <c r="AG10" s="14"/>
      <c r="AH10" s="26">
        <v>5999967000000</v>
      </c>
      <c r="AI10" s="14"/>
      <c r="AJ10" s="26">
        <v>7555966144094</v>
      </c>
      <c r="AK10" s="29"/>
      <c r="AL10" s="28">
        <f t="shared" ref="AL10:AL48" si="0">AJ10/97504117328741*100</f>
        <v>7.7493816170024958</v>
      </c>
    </row>
    <row r="11" spans="1:38" ht="21.75" customHeight="1" x14ac:dyDescent="0.2">
      <c r="A11" s="61" t="s">
        <v>47</v>
      </c>
      <c r="B11" s="61"/>
      <c r="D11" s="24" t="s">
        <v>41</v>
      </c>
      <c r="E11" s="14"/>
      <c r="F11" s="24" t="s">
        <v>41</v>
      </c>
      <c r="G11" s="14"/>
      <c r="H11" s="24" t="s">
        <v>48</v>
      </c>
      <c r="I11" s="14"/>
      <c r="J11" s="24" t="s">
        <v>49</v>
      </c>
      <c r="K11" s="14"/>
      <c r="L11" s="25">
        <v>24.16</v>
      </c>
      <c r="M11" s="14"/>
      <c r="N11" s="25">
        <v>24.16</v>
      </c>
      <c r="O11" s="14"/>
      <c r="P11" s="26">
        <v>1004200</v>
      </c>
      <c r="Q11" s="14"/>
      <c r="R11" s="26">
        <v>3934943089133</v>
      </c>
      <c r="S11" s="14"/>
      <c r="T11" s="26">
        <v>4209135437779</v>
      </c>
      <c r="U11" s="14"/>
      <c r="V11" s="26">
        <v>0</v>
      </c>
      <c r="W11" s="14"/>
      <c r="X11" s="26">
        <v>0</v>
      </c>
      <c r="Y11" s="14"/>
      <c r="Z11" s="26">
        <v>0</v>
      </c>
      <c r="AA11" s="14"/>
      <c r="AB11" s="26">
        <v>0</v>
      </c>
      <c r="AC11" s="14"/>
      <c r="AD11" s="26">
        <v>1004200</v>
      </c>
      <c r="AE11" s="14"/>
      <c r="AF11" s="26">
        <v>4274260</v>
      </c>
      <c r="AG11" s="14"/>
      <c r="AH11" s="26">
        <v>3934943089133</v>
      </c>
      <c r="AI11" s="14"/>
      <c r="AJ11" s="26">
        <v>4289100063164</v>
      </c>
      <c r="AK11" s="29"/>
      <c r="AL11" s="28">
        <f t="shared" si="0"/>
        <v>4.3988912270268967</v>
      </c>
    </row>
    <row r="12" spans="1:38" ht="21.75" customHeight="1" x14ac:dyDescent="0.2">
      <c r="A12" s="61" t="s">
        <v>50</v>
      </c>
      <c r="B12" s="61"/>
      <c r="D12" s="24" t="s">
        <v>41</v>
      </c>
      <c r="E12" s="14"/>
      <c r="F12" s="24" t="s">
        <v>41</v>
      </c>
      <c r="G12" s="14"/>
      <c r="H12" s="24" t="s">
        <v>51</v>
      </c>
      <c r="I12" s="14"/>
      <c r="J12" s="24" t="s">
        <v>52</v>
      </c>
      <c r="K12" s="14"/>
      <c r="L12" s="25">
        <v>23</v>
      </c>
      <c r="M12" s="14"/>
      <c r="N12" s="25">
        <v>23</v>
      </c>
      <c r="O12" s="14"/>
      <c r="P12" s="26">
        <v>6000000</v>
      </c>
      <c r="Q12" s="14"/>
      <c r="R12" s="26">
        <v>6000000000000</v>
      </c>
      <c r="S12" s="14"/>
      <c r="T12" s="26">
        <v>5446712604375</v>
      </c>
      <c r="U12" s="14"/>
      <c r="V12" s="26">
        <v>0</v>
      </c>
      <c r="W12" s="14"/>
      <c r="X12" s="26">
        <v>0</v>
      </c>
      <c r="Y12" s="14"/>
      <c r="Z12" s="26">
        <v>0</v>
      </c>
      <c r="AA12" s="14"/>
      <c r="AB12" s="26">
        <v>0</v>
      </c>
      <c r="AC12" s="14"/>
      <c r="AD12" s="26">
        <v>6000000</v>
      </c>
      <c r="AE12" s="14"/>
      <c r="AF12" s="26">
        <v>928679</v>
      </c>
      <c r="AG12" s="14"/>
      <c r="AH12" s="26">
        <v>6000000000000</v>
      </c>
      <c r="AI12" s="14"/>
      <c r="AJ12" s="26">
        <v>5571064061587</v>
      </c>
      <c r="AK12" s="29"/>
      <c r="AL12" s="28">
        <f t="shared" si="0"/>
        <v>5.7136705753704966</v>
      </c>
    </row>
    <row r="13" spans="1:38" ht="21.75" customHeight="1" x14ac:dyDescent="0.2">
      <c r="A13" s="61" t="s">
        <v>53</v>
      </c>
      <c r="B13" s="61"/>
      <c r="D13" s="24" t="s">
        <v>41</v>
      </c>
      <c r="E13" s="14"/>
      <c r="F13" s="24" t="s">
        <v>41</v>
      </c>
      <c r="G13" s="14"/>
      <c r="H13" s="24" t="s">
        <v>54</v>
      </c>
      <c r="I13" s="14"/>
      <c r="J13" s="24" t="s">
        <v>55</v>
      </c>
      <c r="K13" s="14"/>
      <c r="L13" s="25">
        <v>0</v>
      </c>
      <c r="M13" s="14"/>
      <c r="N13" s="25">
        <v>0</v>
      </c>
      <c r="O13" s="14"/>
      <c r="P13" s="26">
        <v>3100</v>
      </c>
      <c r="Q13" s="14"/>
      <c r="R13" s="26">
        <v>1981259037</v>
      </c>
      <c r="S13" s="14"/>
      <c r="T13" s="26">
        <v>2856132232</v>
      </c>
      <c r="U13" s="14"/>
      <c r="V13" s="26">
        <v>0</v>
      </c>
      <c r="W13" s="14"/>
      <c r="X13" s="26">
        <v>0</v>
      </c>
      <c r="Y13" s="14"/>
      <c r="Z13" s="26">
        <v>0</v>
      </c>
      <c r="AA13" s="14"/>
      <c r="AB13" s="26">
        <v>0</v>
      </c>
      <c r="AC13" s="14"/>
      <c r="AD13" s="26">
        <v>3100</v>
      </c>
      <c r="AE13" s="14"/>
      <c r="AF13" s="26">
        <v>943990</v>
      </c>
      <c r="AG13" s="14"/>
      <c r="AH13" s="26">
        <v>1981259037</v>
      </c>
      <c r="AI13" s="14"/>
      <c r="AJ13" s="26">
        <v>2925838595</v>
      </c>
      <c r="AK13" s="29"/>
      <c r="AL13" s="28">
        <f t="shared" si="0"/>
        <v>3.0007333794278236E-3</v>
      </c>
    </row>
    <row r="14" spans="1:38" ht="21.75" customHeight="1" x14ac:dyDescent="0.2">
      <c r="A14" s="61" t="s">
        <v>56</v>
      </c>
      <c r="B14" s="61"/>
      <c r="D14" s="24" t="s">
        <v>41</v>
      </c>
      <c r="E14" s="14"/>
      <c r="F14" s="24" t="s">
        <v>41</v>
      </c>
      <c r="G14" s="14"/>
      <c r="H14" s="24" t="s">
        <v>57</v>
      </c>
      <c r="I14" s="14"/>
      <c r="J14" s="24" t="s">
        <v>58</v>
      </c>
      <c r="K14" s="14"/>
      <c r="L14" s="25">
        <v>0</v>
      </c>
      <c r="M14" s="14"/>
      <c r="N14" s="25">
        <v>0</v>
      </c>
      <c r="O14" s="14"/>
      <c r="P14" s="26">
        <v>63900</v>
      </c>
      <c r="Q14" s="14"/>
      <c r="R14" s="26">
        <v>43361790885</v>
      </c>
      <c r="S14" s="14"/>
      <c r="T14" s="26">
        <v>61524546654</v>
      </c>
      <c r="U14" s="14"/>
      <c r="V14" s="26">
        <v>0</v>
      </c>
      <c r="W14" s="14"/>
      <c r="X14" s="26">
        <v>0</v>
      </c>
      <c r="Y14" s="14"/>
      <c r="Z14" s="26">
        <v>0</v>
      </c>
      <c r="AA14" s="14"/>
      <c r="AB14" s="26">
        <v>0</v>
      </c>
      <c r="AC14" s="14"/>
      <c r="AD14" s="26">
        <v>63900</v>
      </c>
      <c r="AE14" s="14"/>
      <c r="AF14" s="26">
        <v>988950</v>
      </c>
      <c r="AG14" s="14"/>
      <c r="AH14" s="26">
        <v>43361790885</v>
      </c>
      <c r="AI14" s="14"/>
      <c r="AJ14" s="26">
        <v>63182451104</v>
      </c>
      <c r="AK14" s="29"/>
      <c r="AL14" s="28">
        <f t="shared" si="0"/>
        <v>6.4799777522190752E-2</v>
      </c>
    </row>
    <row r="15" spans="1:38" ht="21.75" customHeight="1" x14ac:dyDescent="0.2">
      <c r="A15" s="61" t="s">
        <v>59</v>
      </c>
      <c r="B15" s="61"/>
      <c r="D15" s="24" t="s">
        <v>41</v>
      </c>
      <c r="E15" s="14"/>
      <c r="F15" s="24" t="s">
        <v>41</v>
      </c>
      <c r="G15" s="14"/>
      <c r="H15" s="24" t="s">
        <v>60</v>
      </c>
      <c r="I15" s="14"/>
      <c r="J15" s="24" t="s">
        <v>61</v>
      </c>
      <c r="K15" s="14"/>
      <c r="L15" s="25">
        <v>0</v>
      </c>
      <c r="M15" s="14"/>
      <c r="N15" s="25">
        <v>0</v>
      </c>
      <c r="O15" s="14"/>
      <c r="P15" s="26">
        <v>30000</v>
      </c>
      <c r="Q15" s="14"/>
      <c r="R15" s="26">
        <v>19713572437</v>
      </c>
      <c r="S15" s="14"/>
      <c r="T15" s="26">
        <v>27850251226</v>
      </c>
      <c r="U15" s="14"/>
      <c r="V15" s="26">
        <v>0</v>
      </c>
      <c r="W15" s="14"/>
      <c r="X15" s="26">
        <v>0</v>
      </c>
      <c r="Y15" s="14"/>
      <c r="Z15" s="26">
        <v>0</v>
      </c>
      <c r="AA15" s="14"/>
      <c r="AB15" s="26">
        <v>0</v>
      </c>
      <c r="AC15" s="14"/>
      <c r="AD15" s="26">
        <v>30000</v>
      </c>
      <c r="AE15" s="14"/>
      <c r="AF15" s="26">
        <v>955000</v>
      </c>
      <c r="AG15" s="14"/>
      <c r="AH15" s="26">
        <v>19713572437</v>
      </c>
      <c r="AI15" s="14"/>
      <c r="AJ15" s="26">
        <v>28644807187</v>
      </c>
      <c r="AK15" s="29"/>
      <c r="AL15" s="28">
        <f t="shared" si="0"/>
        <v>2.9378048816566697E-2</v>
      </c>
    </row>
    <row r="16" spans="1:38" ht="21.75" customHeight="1" x14ac:dyDescent="0.2">
      <c r="A16" s="61" t="s">
        <v>62</v>
      </c>
      <c r="B16" s="61"/>
      <c r="D16" s="24" t="s">
        <v>41</v>
      </c>
      <c r="E16" s="14"/>
      <c r="F16" s="24" t="s">
        <v>41</v>
      </c>
      <c r="G16" s="14"/>
      <c r="H16" s="24" t="s">
        <v>63</v>
      </c>
      <c r="I16" s="14"/>
      <c r="J16" s="24" t="s">
        <v>64</v>
      </c>
      <c r="K16" s="14"/>
      <c r="L16" s="25">
        <v>23</v>
      </c>
      <c r="M16" s="14"/>
      <c r="N16" s="25">
        <v>23</v>
      </c>
      <c r="O16" s="14"/>
      <c r="P16" s="26">
        <v>2000000</v>
      </c>
      <c r="Q16" s="14"/>
      <c r="R16" s="26">
        <v>2000000000000</v>
      </c>
      <c r="S16" s="14"/>
      <c r="T16" s="26">
        <v>1804672843750</v>
      </c>
      <c r="U16" s="14"/>
      <c r="V16" s="26">
        <v>1100</v>
      </c>
      <c r="W16" s="14"/>
      <c r="X16" s="26">
        <v>992929933</v>
      </c>
      <c r="Y16" s="14"/>
      <c r="Z16" s="26">
        <v>0</v>
      </c>
      <c r="AA16" s="14"/>
      <c r="AB16" s="26">
        <v>0</v>
      </c>
      <c r="AC16" s="14"/>
      <c r="AD16" s="26">
        <v>2001100</v>
      </c>
      <c r="AE16" s="14"/>
      <c r="AF16" s="26">
        <v>871491</v>
      </c>
      <c r="AG16" s="14"/>
      <c r="AH16" s="26">
        <v>2000992929933</v>
      </c>
      <c r="AI16" s="14"/>
      <c r="AJ16" s="26">
        <v>1743624550858</v>
      </c>
      <c r="AK16" s="29"/>
      <c r="AL16" s="28">
        <f t="shared" si="0"/>
        <v>1.7882573563322099</v>
      </c>
    </row>
    <row r="17" spans="1:38" ht="21.75" customHeight="1" x14ac:dyDescent="0.2">
      <c r="A17" s="61" t="s">
        <v>65</v>
      </c>
      <c r="B17" s="61"/>
      <c r="D17" s="24" t="s">
        <v>41</v>
      </c>
      <c r="E17" s="14"/>
      <c r="F17" s="24" t="s">
        <v>41</v>
      </c>
      <c r="G17" s="14"/>
      <c r="H17" s="24" t="s">
        <v>66</v>
      </c>
      <c r="I17" s="14"/>
      <c r="J17" s="24" t="s">
        <v>67</v>
      </c>
      <c r="K17" s="14"/>
      <c r="L17" s="25">
        <v>23</v>
      </c>
      <c r="M17" s="14"/>
      <c r="N17" s="25">
        <v>23</v>
      </c>
      <c r="O17" s="14"/>
      <c r="P17" s="26">
        <v>8000000</v>
      </c>
      <c r="Q17" s="14"/>
      <c r="R17" s="26">
        <v>8000000000000</v>
      </c>
      <c r="S17" s="14"/>
      <c r="T17" s="26">
        <v>7598622500000</v>
      </c>
      <c r="U17" s="14"/>
      <c r="V17" s="26">
        <v>100</v>
      </c>
      <c r="W17" s="14"/>
      <c r="X17" s="26">
        <v>95017218</v>
      </c>
      <c r="Y17" s="14"/>
      <c r="Z17" s="26">
        <v>0</v>
      </c>
      <c r="AA17" s="14"/>
      <c r="AB17" s="26">
        <v>0</v>
      </c>
      <c r="AC17" s="14"/>
      <c r="AD17" s="26">
        <v>8000100</v>
      </c>
      <c r="AE17" s="14"/>
      <c r="AF17" s="26">
        <v>861435</v>
      </c>
      <c r="AG17" s="14"/>
      <c r="AH17" s="26">
        <v>8000095017218</v>
      </c>
      <c r="AI17" s="14"/>
      <c r="AJ17" s="26">
        <v>6890317047136</v>
      </c>
      <c r="AK17" s="29"/>
      <c r="AL17" s="28">
        <f t="shared" si="0"/>
        <v>7.0666934237298733</v>
      </c>
    </row>
    <row r="18" spans="1:38" ht="21.75" customHeight="1" x14ac:dyDescent="0.2">
      <c r="A18" s="61" t="s">
        <v>68</v>
      </c>
      <c r="B18" s="61"/>
      <c r="D18" s="24" t="s">
        <v>41</v>
      </c>
      <c r="E18" s="14"/>
      <c r="F18" s="24" t="s">
        <v>41</v>
      </c>
      <c r="G18" s="14"/>
      <c r="H18" s="24" t="s">
        <v>69</v>
      </c>
      <c r="I18" s="14"/>
      <c r="J18" s="24" t="s">
        <v>70</v>
      </c>
      <c r="K18" s="14"/>
      <c r="L18" s="25">
        <v>18</v>
      </c>
      <c r="M18" s="14"/>
      <c r="N18" s="25">
        <v>18</v>
      </c>
      <c r="O18" s="14"/>
      <c r="P18" s="26">
        <v>832807</v>
      </c>
      <c r="Q18" s="14"/>
      <c r="R18" s="26">
        <v>832937946268</v>
      </c>
      <c r="S18" s="14"/>
      <c r="T18" s="26">
        <v>832656053731</v>
      </c>
      <c r="U18" s="14"/>
      <c r="V18" s="26">
        <v>0</v>
      </c>
      <c r="W18" s="14"/>
      <c r="X18" s="26">
        <v>0</v>
      </c>
      <c r="Y18" s="14"/>
      <c r="Z18" s="26">
        <v>0</v>
      </c>
      <c r="AA18" s="14"/>
      <c r="AB18" s="26">
        <v>0</v>
      </c>
      <c r="AC18" s="14"/>
      <c r="AD18" s="26">
        <v>832807</v>
      </c>
      <c r="AE18" s="14"/>
      <c r="AF18" s="26">
        <v>1000000</v>
      </c>
      <c r="AG18" s="14"/>
      <c r="AH18" s="26">
        <v>832937946268</v>
      </c>
      <c r="AI18" s="14"/>
      <c r="AJ18" s="26">
        <v>832656053731</v>
      </c>
      <c r="AK18" s="29"/>
      <c r="AL18" s="28">
        <f t="shared" si="0"/>
        <v>0.85397014663867987</v>
      </c>
    </row>
    <row r="19" spans="1:38" ht="21.75" customHeight="1" x14ac:dyDescent="0.2">
      <c r="A19" s="61" t="s">
        <v>71</v>
      </c>
      <c r="B19" s="61"/>
      <c r="D19" s="24" t="s">
        <v>41</v>
      </c>
      <c r="E19" s="14"/>
      <c r="F19" s="24" t="s">
        <v>41</v>
      </c>
      <c r="G19" s="14"/>
      <c r="H19" s="24" t="s">
        <v>72</v>
      </c>
      <c r="I19" s="14"/>
      <c r="J19" s="24" t="s">
        <v>73</v>
      </c>
      <c r="K19" s="14"/>
      <c r="L19" s="25">
        <v>18</v>
      </c>
      <c r="M19" s="14"/>
      <c r="N19" s="25">
        <v>18</v>
      </c>
      <c r="O19" s="14"/>
      <c r="P19" s="26">
        <v>5000000</v>
      </c>
      <c r="Q19" s="14"/>
      <c r="R19" s="26">
        <v>4934254171000</v>
      </c>
      <c r="S19" s="14"/>
      <c r="T19" s="26">
        <v>4932580807656</v>
      </c>
      <c r="U19" s="14"/>
      <c r="V19" s="26">
        <v>0</v>
      </c>
      <c r="W19" s="14"/>
      <c r="X19" s="26">
        <v>0</v>
      </c>
      <c r="Y19" s="14"/>
      <c r="Z19" s="26">
        <v>0</v>
      </c>
      <c r="AA19" s="14"/>
      <c r="AB19" s="26">
        <v>0</v>
      </c>
      <c r="AC19" s="14"/>
      <c r="AD19" s="26">
        <v>5000000</v>
      </c>
      <c r="AE19" s="14"/>
      <c r="AF19" s="26">
        <v>986695</v>
      </c>
      <c r="AG19" s="14"/>
      <c r="AH19" s="26">
        <v>4934254171000</v>
      </c>
      <c r="AI19" s="14"/>
      <c r="AJ19" s="26">
        <v>4932580807656</v>
      </c>
      <c r="AK19" s="29"/>
      <c r="AL19" s="28">
        <f t="shared" si="0"/>
        <v>5.0588436086503989</v>
      </c>
    </row>
    <row r="20" spans="1:38" ht="21.75" customHeight="1" x14ac:dyDescent="0.2">
      <c r="A20" s="61" t="s">
        <v>74</v>
      </c>
      <c r="B20" s="61"/>
      <c r="D20" s="24" t="s">
        <v>41</v>
      </c>
      <c r="E20" s="14"/>
      <c r="F20" s="24" t="s">
        <v>41</v>
      </c>
      <c r="G20" s="14"/>
      <c r="H20" s="24" t="s">
        <v>75</v>
      </c>
      <c r="I20" s="14"/>
      <c r="J20" s="24" t="s">
        <v>76</v>
      </c>
      <c r="K20" s="14"/>
      <c r="L20" s="25">
        <v>23</v>
      </c>
      <c r="M20" s="14"/>
      <c r="N20" s="25">
        <v>23</v>
      </c>
      <c r="O20" s="14"/>
      <c r="P20" s="26">
        <v>1000000</v>
      </c>
      <c r="Q20" s="14"/>
      <c r="R20" s="26">
        <v>1000000000000</v>
      </c>
      <c r="S20" s="14"/>
      <c r="T20" s="26">
        <v>999818750000</v>
      </c>
      <c r="U20" s="14"/>
      <c r="V20" s="26">
        <v>0</v>
      </c>
      <c r="W20" s="14"/>
      <c r="X20" s="26">
        <v>0</v>
      </c>
      <c r="Y20" s="14"/>
      <c r="Z20" s="26">
        <v>0</v>
      </c>
      <c r="AA20" s="14"/>
      <c r="AB20" s="26">
        <v>0</v>
      </c>
      <c r="AC20" s="14"/>
      <c r="AD20" s="26">
        <v>1000000</v>
      </c>
      <c r="AE20" s="14"/>
      <c r="AF20" s="26">
        <v>1000000</v>
      </c>
      <c r="AG20" s="14"/>
      <c r="AH20" s="26">
        <v>1000000000000</v>
      </c>
      <c r="AI20" s="14"/>
      <c r="AJ20" s="26">
        <v>999818750000</v>
      </c>
      <c r="AK20" s="29"/>
      <c r="AL20" s="28">
        <f t="shared" si="0"/>
        <v>1.0254118260760732</v>
      </c>
    </row>
    <row r="21" spans="1:38" ht="21.75" customHeight="1" x14ac:dyDescent="0.2">
      <c r="A21" s="61" t="s">
        <v>77</v>
      </c>
      <c r="B21" s="61"/>
      <c r="D21" s="24" t="s">
        <v>41</v>
      </c>
      <c r="E21" s="14"/>
      <c r="F21" s="24" t="s">
        <v>41</v>
      </c>
      <c r="G21" s="14"/>
      <c r="H21" s="24" t="s">
        <v>78</v>
      </c>
      <c r="I21" s="14"/>
      <c r="J21" s="24" t="s">
        <v>79</v>
      </c>
      <c r="K21" s="14"/>
      <c r="L21" s="25">
        <v>20.5</v>
      </c>
      <c r="M21" s="14"/>
      <c r="N21" s="25">
        <v>20.5</v>
      </c>
      <c r="O21" s="14"/>
      <c r="P21" s="26">
        <v>520854</v>
      </c>
      <c r="Q21" s="14"/>
      <c r="R21" s="26">
        <v>481915643638</v>
      </c>
      <c r="S21" s="14"/>
      <c r="T21" s="26">
        <v>494513311613</v>
      </c>
      <c r="U21" s="14"/>
      <c r="V21" s="26">
        <v>0</v>
      </c>
      <c r="W21" s="14"/>
      <c r="X21" s="26">
        <v>0</v>
      </c>
      <c r="Y21" s="14"/>
      <c r="Z21" s="26">
        <v>0</v>
      </c>
      <c r="AA21" s="14"/>
      <c r="AB21" s="26">
        <v>0</v>
      </c>
      <c r="AC21" s="14"/>
      <c r="AD21" s="26">
        <v>520854</v>
      </c>
      <c r="AE21" s="14"/>
      <c r="AF21" s="26">
        <v>960000</v>
      </c>
      <c r="AG21" s="14"/>
      <c r="AH21" s="26">
        <v>481915643638</v>
      </c>
      <c r="AI21" s="14"/>
      <c r="AJ21" s="26">
        <v>499929211404</v>
      </c>
      <c r="AK21" s="29"/>
      <c r="AL21" s="28">
        <f t="shared" si="0"/>
        <v>0.51272625720866594</v>
      </c>
    </row>
    <row r="22" spans="1:38" ht="21.75" customHeight="1" x14ac:dyDescent="0.2">
      <c r="A22" s="61" t="s">
        <v>80</v>
      </c>
      <c r="B22" s="61"/>
      <c r="D22" s="24" t="s">
        <v>41</v>
      </c>
      <c r="E22" s="14"/>
      <c r="F22" s="24" t="s">
        <v>41</v>
      </c>
      <c r="G22" s="14"/>
      <c r="H22" s="24" t="s">
        <v>81</v>
      </c>
      <c r="I22" s="14"/>
      <c r="J22" s="24" t="s">
        <v>82</v>
      </c>
      <c r="K22" s="14"/>
      <c r="L22" s="25">
        <v>20.5</v>
      </c>
      <c r="M22" s="14"/>
      <c r="N22" s="25">
        <v>20.5</v>
      </c>
      <c r="O22" s="14"/>
      <c r="P22" s="26">
        <v>500000</v>
      </c>
      <c r="Q22" s="14"/>
      <c r="R22" s="26">
        <v>448116129620</v>
      </c>
      <c r="S22" s="14"/>
      <c r="T22" s="26">
        <v>445429251312</v>
      </c>
      <c r="U22" s="14"/>
      <c r="V22" s="26">
        <v>0</v>
      </c>
      <c r="W22" s="14"/>
      <c r="X22" s="26">
        <v>0</v>
      </c>
      <c r="Y22" s="14"/>
      <c r="Z22" s="26">
        <v>0</v>
      </c>
      <c r="AA22" s="14"/>
      <c r="AB22" s="26">
        <v>0</v>
      </c>
      <c r="AC22" s="14"/>
      <c r="AD22" s="26">
        <v>500000</v>
      </c>
      <c r="AE22" s="14"/>
      <c r="AF22" s="26">
        <v>891020</v>
      </c>
      <c r="AG22" s="14"/>
      <c r="AH22" s="26">
        <v>448116129620</v>
      </c>
      <c r="AI22" s="14"/>
      <c r="AJ22" s="26">
        <v>445429251312</v>
      </c>
      <c r="AK22" s="29"/>
      <c r="AL22" s="28">
        <f t="shared" si="0"/>
        <v>0.4568312226346386</v>
      </c>
    </row>
    <row r="23" spans="1:38" ht="21.75" customHeight="1" x14ac:dyDescent="0.2">
      <c r="A23" s="61" t="s">
        <v>83</v>
      </c>
      <c r="B23" s="61"/>
      <c r="D23" s="24" t="s">
        <v>41</v>
      </c>
      <c r="E23" s="14"/>
      <c r="F23" s="24" t="s">
        <v>41</v>
      </c>
      <c r="G23" s="14"/>
      <c r="H23" s="24" t="s">
        <v>84</v>
      </c>
      <c r="I23" s="14"/>
      <c r="J23" s="24" t="s">
        <v>85</v>
      </c>
      <c r="K23" s="14"/>
      <c r="L23" s="25">
        <v>23</v>
      </c>
      <c r="M23" s="14"/>
      <c r="N23" s="25">
        <v>23</v>
      </c>
      <c r="O23" s="14"/>
      <c r="P23" s="26">
        <v>1599640</v>
      </c>
      <c r="Q23" s="14"/>
      <c r="R23" s="26">
        <v>1502867313231</v>
      </c>
      <c r="S23" s="14"/>
      <c r="T23" s="26">
        <v>1536847464700</v>
      </c>
      <c r="U23" s="14"/>
      <c r="V23" s="26">
        <v>0</v>
      </c>
      <c r="W23" s="14"/>
      <c r="X23" s="26">
        <v>0</v>
      </c>
      <c r="Y23" s="14"/>
      <c r="Z23" s="26">
        <v>0</v>
      </c>
      <c r="AA23" s="14"/>
      <c r="AB23" s="26">
        <v>0</v>
      </c>
      <c r="AC23" s="14"/>
      <c r="AD23" s="26">
        <v>1599640</v>
      </c>
      <c r="AE23" s="14"/>
      <c r="AF23" s="26">
        <v>972900</v>
      </c>
      <c r="AG23" s="14"/>
      <c r="AH23" s="26">
        <v>1502867313231</v>
      </c>
      <c r="AI23" s="14"/>
      <c r="AJ23" s="26">
        <v>1556007678481</v>
      </c>
      <c r="AK23" s="29"/>
      <c r="AL23" s="28">
        <f t="shared" si="0"/>
        <v>1.5958379206027027</v>
      </c>
    </row>
    <row r="24" spans="1:38" ht="21.75" customHeight="1" x14ac:dyDescent="0.2">
      <c r="A24" s="61" t="s">
        <v>86</v>
      </c>
      <c r="B24" s="61"/>
      <c r="D24" s="24" t="s">
        <v>41</v>
      </c>
      <c r="E24" s="14"/>
      <c r="F24" s="24" t="s">
        <v>41</v>
      </c>
      <c r="G24" s="14"/>
      <c r="H24" s="24" t="s">
        <v>87</v>
      </c>
      <c r="I24" s="14"/>
      <c r="J24" s="24" t="s">
        <v>88</v>
      </c>
      <c r="K24" s="14"/>
      <c r="L24" s="25">
        <v>23</v>
      </c>
      <c r="M24" s="14"/>
      <c r="N24" s="25">
        <v>23</v>
      </c>
      <c r="O24" s="14"/>
      <c r="P24" s="26">
        <v>8171000</v>
      </c>
      <c r="Q24" s="14"/>
      <c r="R24" s="26">
        <v>7762627719062</v>
      </c>
      <c r="S24" s="14"/>
      <c r="T24" s="26">
        <v>7550923027096</v>
      </c>
      <c r="U24" s="14"/>
      <c r="V24" s="26">
        <v>5000</v>
      </c>
      <c r="W24" s="14"/>
      <c r="X24" s="26">
        <v>4650842812</v>
      </c>
      <c r="Y24" s="14"/>
      <c r="Z24" s="26">
        <v>5000</v>
      </c>
      <c r="AA24" s="14"/>
      <c r="AB24" s="26">
        <v>4649157188</v>
      </c>
      <c r="AC24" s="14"/>
      <c r="AD24" s="26">
        <v>8171000</v>
      </c>
      <c r="AE24" s="14"/>
      <c r="AF24" s="26">
        <v>930000</v>
      </c>
      <c r="AG24" s="14"/>
      <c r="AH24" s="26">
        <v>7762528453124</v>
      </c>
      <c r="AI24" s="14"/>
      <c r="AJ24" s="26">
        <v>7597652675812</v>
      </c>
      <c r="AK24" s="29"/>
      <c r="AL24" s="28">
        <f t="shared" si="0"/>
        <v>7.7921352287063499</v>
      </c>
    </row>
    <row r="25" spans="1:38" ht="21.75" customHeight="1" x14ac:dyDescent="0.2">
      <c r="A25" s="61" t="s">
        <v>89</v>
      </c>
      <c r="B25" s="61"/>
      <c r="D25" s="24" t="s">
        <v>41</v>
      </c>
      <c r="E25" s="14"/>
      <c r="F25" s="24" t="s">
        <v>41</v>
      </c>
      <c r="G25" s="14"/>
      <c r="H25" s="24" t="s">
        <v>90</v>
      </c>
      <c r="I25" s="14"/>
      <c r="J25" s="24" t="s">
        <v>91</v>
      </c>
      <c r="K25" s="14"/>
      <c r="L25" s="25">
        <v>23</v>
      </c>
      <c r="M25" s="14"/>
      <c r="N25" s="25">
        <v>23</v>
      </c>
      <c r="O25" s="14"/>
      <c r="P25" s="26">
        <v>3504343</v>
      </c>
      <c r="Q25" s="14"/>
      <c r="R25" s="26">
        <v>3400999924930</v>
      </c>
      <c r="S25" s="14"/>
      <c r="T25" s="26">
        <v>3191247172853</v>
      </c>
      <c r="U25" s="14"/>
      <c r="V25" s="26">
        <v>0</v>
      </c>
      <c r="W25" s="14"/>
      <c r="X25" s="26">
        <v>0</v>
      </c>
      <c r="Y25" s="14"/>
      <c r="Z25" s="26">
        <v>0</v>
      </c>
      <c r="AA25" s="14"/>
      <c r="AB25" s="26">
        <v>0</v>
      </c>
      <c r="AC25" s="14"/>
      <c r="AD25" s="26">
        <v>3504343</v>
      </c>
      <c r="AE25" s="14"/>
      <c r="AF25" s="26">
        <v>1000000</v>
      </c>
      <c r="AG25" s="14"/>
      <c r="AH25" s="26">
        <v>3400999924930</v>
      </c>
      <c r="AI25" s="14"/>
      <c r="AJ25" s="26">
        <v>3503707837831</v>
      </c>
      <c r="AK25" s="29"/>
      <c r="AL25" s="28">
        <f t="shared" si="0"/>
        <v>3.5933947548266483</v>
      </c>
    </row>
    <row r="26" spans="1:38" ht="21.75" customHeight="1" x14ac:dyDescent="0.2">
      <c r="A26" s="61" t="s">
        <v>92</v>
      </c>
      <c r="B26" s="61"/>
      <c r="D26" s="24" t="s">
        <v>41</v>
      </c>
      <c r="E26" s="14"/>
      <c r="F26" s="24" t="s">
        <v>41</v>
      </c>
      <c r="G26" s="14"/>
      <c r="H26" s="24" t="s">
        <v>93</v>
      </c>
      <c r="I26" s="14"/>
      <c r="J26" s="24" t="s">
        <v>94</v>
      </c>
      <c r="K26" s="14"/>
      <c r="L26" s="25">
        <v>23</v>
      </c>
      <c r="M26" s="14"/>
      <c r="N26" s="25">
        <v>23</v>
      </c>
      <c r="O26" s="14"/>
      <c r="P26" s="26">
        <v>1000000</v>
      </c>
      <c r="Q26" s="14"/>
      <c r="R26" s="26">
        <v>1000000000000</v>
      </c>
      <c r="S26" s="14"/>
      <c r="T26" s="26">
        <v>999818750000</v>
      </c>
      <c r="U26" s="14"/>
      <c r="V26" s="26">
        <v>0</v>
      </c>
      <c r="W26" s="14"/>
      <c r="X26" s="26">
        <v>0</v>
      </c>
      <c r="Y26" s="14"/>
      <c r="Z26" s="26">
        <v>0</v>
      </c>
      <c r="AA26" s="14"/>
      <c r="AB26" s="26">
        <v>0</v>
      </c>
      <c r="AC26" s="14"/>
      <c r="AD26" s="26">
        <v>1000000</v>
      </c>
      <c r="AE26" s="14"/>
      <c r="AF26" s="26">
        <v>1000000</v>
      </c>
      <c r="AG26" s="14"/>
      <c r="AH26" s="26">
        <v>1000000000000</v>
      </c>
      <c r="AI26" s="14"/>
      <c r="AJ26" s="26">
        <v>999818750000</v>
      </c>
      <c r="AK26" s="29"/>
      <c r="AL26" s="28">
        <f t="shared" si="0"/>
        <v>1.0254118260760732</v>
      </c>
    </row>
    <row r="27" spans="1:38" ht="21.75" customHeight="1" x14ac:dyDescent="0.2">
      <c r="A27" s="61" t="s">
        <v>95</v>
      </c>
      <c r="B27" s="61"/>
      <c r="D27" s="24" t="s">
        <v>41</v>
      </c>
      <c r="E27" s="14"/>
      <c r="F27" s="24" t="s">
        <v>41</v>
      </c>
      <c r="G27" s="14"/>
      <c r="H27" s="24" t="s">
        <v>96</v>
      </c>
      <c r="I27" s="14"/>
      <c r="J27" s="24" t="s">
        <v>97</v>
      </c>
      <c r="K27" s="14"/>
      <c r="L27" s="25">
        <v>23</v>
      </c>
      <c r="M27" s="14"/>
      <c r="N27" s="25">
        <v>23</v>
      </c>
      <c r="O27" s="14"/>
      <c r="P27" s="26">
        <v>1500000</v>
      </c>
      <c r="Q27" s="14"/>
      <c r="R27" s="26">
        <v>1500000000000</v>
      </c>
      <c r="S27" s="14"/>
      <c r="T27" s="26">
        <v>1499728125000</v>
      </c>
      <c r="U27" s="14"/>
      <c r="V27" s="26">
        <v>0</v>
      </c>
      <c r="W27" s="14"/>
      <c r="X27" s="26">
        <v>0</v>
      </c>
      <c r="Y27" s="14"/>
      <c r="Z27" s="26">
        <v>0</v>
      </c>
      <c r="AA27" s="14"/>
      <c r="AB27" s="26">
        <v>0</v>
      </c>
      <c r="AC27" s="14"/>
      <c r="AD27" s="26">
        <v>1500000</v>
      </c>
      <c r="AE27" s="14"/>
      <c r="AF27" s="26">
        <v>1000000</v>
      </c>
      <c r="AG27" s="14"/>
      <c r="AH27" s="26">
        <v>1500000000000</v>
      </c>
      <c r="AI27" s="14"/>
      <c r="AJ27" s="26">
        <v>1499728125000</v>
      </c>
      <c r="AK27" s="29"/>
      <c r="AL27" s="28">
        <f t="shared" si="0"/>
        <v>1.5381177391141099</v>
      </c>
    </row>
    <row r="28" spans="1:38" ht="21.75" customHeight="1" x14ac:dyDescent="0.2">
      <c r="A28" s="61" t="s">
        <v>98</v>
      </c>
      <c r="B28" s="61"/>
      <c r="D28" s="24" t="s">
        <v>41</v>
      </c>
      <c r="E28" s="14"/>
      <c r="F28" s="24" t="s">
        <v>41</v>
      </c>
      <c r="G28" s="14"/>
      <c r="H28" s="24" t="s">
        <v>99</v>
      </c>
      <c r="I28" s="14"/>
      <c r="J28" s="24" t="s">
        <v>100</v>
      </c>
      <c r="K28" s="14"/>
      <c r="L28" s="25">
        <v>18</v>
      </c>
      <c r="M28" s="14"/>
      <c r="N28" s="25">
        <v>18</v>
      </c>
      <c r="O28" s="14"/>
      <c r="P28" s="26">
        <v>3000</v>
      </c>
      <c r="Q28" s="14"/>
      <c r="R28" s="26">
        <v>2838529384</v>
      </c>
      <c r="S28" s="14"/>
      <c r="T28" s="26">
        <v>2999456250</v>
      </c>
      <c r="U28" s="14"/>
      <c r="V28" s="26">
        <v>0</v>
      </c>
      <c r="W28" s="14"/>
      <c r="X28" s="26">
        <v>0</v>
      </c>
      <c r="Y28" s="14"/>
      <c r="Z28" s="26">
        <v>0</v>
      </c>
      <c r="AA28" s="14"/>
      <c r="AB28" s="26">
        <v>0</v>
      </c>
      <c r="AC28" s="14"/>
      <c r="AD28" s="26">
        <v>3000</v>
      </c>
      <c r="AE28" s="14"/>
      <c r="AF28" s="26">
        <v>1000000</v>
      </c>
      <c r="AG28" s="14"/>
      <c r="AH28" s="26">
        <v>2838529384</v>
      </c>
      <c r="AI28" s="14"/>
      <c r="AJ28" s="26">
        <v>2999456250</v>
      </c>
      <c r="AK28" s="29"/>
      <c r="AL28" s="28">
        <f t="shared" si="0"/>
        <v>3.0762354782282193E-3</v>
      </c>
    </row>
    <row r="29" spans="1:38" ht="21.75" customHeight="1" x14ac:dyDescent="0.2">
      <c r="A29" s="61" t="s">
        <v>101</v>
      </c>
      <c r="B29" s="61"/>
      <c r="D29" s="24" t="s">
        <v>41</v>
      </c>
      <c r="E29" s="14"/>
      <c r="F29" s="24" t="s">
        <v>41</v>
      </c>
      <c r="G29" s="14"/>
      <c r="H29" s="24" t="s">
        <v>102</v>
      </c>
      <c r="I29" s="14"/>
      <c r="J29" s="24" t="s">
        <v>103</v>
      </c>
      <c r="K29" s="14"/>
      <c r="L29" s="25">
        <v>20.5</v>
      </c>
      <c r="M29" s="14"/>
      <c r="N29" s="25">
        <v>20.5</v>
      </c>
      <c r="O29" s="14"/>
      <c r="P29" s="26">
        <v>4000000</v>
      </c>
      <c r="Q29" s="14"/>
      <c r="R29" s="26">
        <v>4000000000000</v>
      </c>
      <c r="S29" s="14"/>
      <c r="T29" s="26">
        <v>3999275000000</v>
      </c>
      <c r="U29" s="14"/>
      <c r="V29" s="26">
        <v>0</v>
      </c>
      <c r="W29" s="14"/>
      <c r="X29" s="26">
        <v>0</v>
      </c>
      <c r="Y29" s="14"/>
      <c r="Z29" s="26">
        <v>0</v>
      </c>
      <c r="AA29" s="14"/>
      <c r="AB29" s="26">
        <v>0</v>
      </c>
      <c r="AC29" s="14"/>
      <c r="AD29" s="26">
        <v>4000000</v>
      </c>
      <c r="AE29" s="14"/>
      <c r="AF29" s="26">
        <v>1000000</v>
      </c>
      <c r="AG29" s="14"/>
      <c r="AH29" s="26">
        <v>4000000000000</v>
      </c>
      <c r="AI29" s="14"/>
      <c r="AJ29" s="26">
        <v>3999275000000</v>
      </c>
      <c r="AK29" s="29"/>
      <c r="AL29" s="28">
        <f t="shared" si="0"/>
        <v>4.1016473043042927</v>
      </c>
    </row>
    <row r="30" spans="1:38" ht="21.75" customHeight="1" x14ac:dyDescent="0.2">
      <c r="A30" s="61" t="s">
        <v>104</v>
      </c>
      <c r="B30" s="61"/>
      <c r="D30" s="24" t="s">
        <v>41</v>
      </c>
      <c r="E30" s="14"/>
      <c r="F30" s="24" t="s">
        <v>41</v>
      </c>
      <c r="G30" s="14"/>
      <c r="H30" s="24" t="s">
        <v>60</v>
      </c>
      <c r="I30" s="14"/>
      <c r="J30" s="24" t="s">
        <v>100</v>
      </c>
      <c r="K30" s="14"/>
      <c r="L30" s="25">
        <v>18</v>
      </c>
      <c r="M30" s="14"/>
      <c r="N30" s="25">
        <v>18</v>
      </c>
      <c r="O30" s="14"/>
      <c r="P30" s="26">
        <v>2000</v>
      </c>
      <c r="Q30" s="14"/>
      <c r="R30" s="26">
        <v>1942983098</v>
      </c>
      <c r="S30" s="14"/>
      <c r="T30" s="26">
        <v>1999637500</v>
      </c>
      <c r="U30" s="14"/>
      <c r="V30" s="26">
        <v>0</v>
      </c>
      <c r="W30" s="14"/>
      <c r="X30" s="26">
        <v>0</v>
      </c>
      <c r="Y30" s="14"/>
      <c r="Z30" s="26">
        <v>0</v>
      </c>
      <c r="AA30" s="14"/>
      <c r="AB30" s="26">
        <v>0</v>
      </c>
      <c r="AC30" s="14"/>
      <c r="AD30" s="26">
        <v>2000</v>
      </c>
      <c r="AE30" s="14"/>
      <c r="AF30" s="26">
        <v>1000000</v>
      </c>
      <c r="AG30" s="14"/>
      <c r="AH30" s="26">
        <v>1942983098</v>
      </c>
      <c r="AI30" s="14"/>
      <c r="AJ30" s="26">
        <v>1999637500</v>
      </c>
      <c r="AK30" s="29"/>
      <c r="AL30" s="28">
        <f t="shared" si="0"/>
        <v>2.0508236521521463E-3</v>
      </c>
    </row>
    <row r="31" spans="1:38" ht="21.75" customHeight="1" x14ac:dyDescent="0.2">
      <c r="A31" s="61" t="s">
        <v>105</v>
      </c>
      <c r="B31" s="61"/>
      <c r="D31" s="24" t="s">
        <v>41</v>
      </c>
      <c r="E31" s="14"/>
      <c r="F31" s="24" t="s">
        <v>41</v>
      </c>
      <c r="G31" s="14"/>
      <c r="H31" s="24" t="s">
        <v>106</v>
      </c>
      <c r="I31" s="14"/>
      <c r="J31" s="24" t="s">
        <v>107</v>
      </c>
      <c r="K31" s="14"/>
      <c r="L31" s="25">
        <v>18</v>
      </c>
      <c r="M31" s="14"/>
      <c r="N31" s="25">
        <v>18</v>
      </c>
      <c r="O31" s="14"/>
      <c r="P31" s="26">
        <v>0</v>
      </c>
      <c r="Q31" s="14"/>
      <c r="R31" s="26">
        <v>0</v>
      </c>
      <c r="S31" s="14"/>
      <c r="T31" s="26">
        <v>0</v>
      </c>
      <c r="U31" s="14"/>
      <c r="V31" s="26">
        <v>3018</v>
      </c>
      <c r="W31" s="14"/>
      <c r="X31" s="26">
        <v>2737487078</v>
      </c>
      <c r="Y31" s="14"/>
      <c r="Z31" s="26">
        <v>0</v>
      </c>
      <c r="AA31" s="14"/>
      <c r="AB31" s="26">
        <v>0</v>
      </c>
      <c r="AC31" s="14"/>
      <c r="AD31" s="26">
        <v>3018</v>
      </c>
      <c r="AE31" s="14"/>
      <c r="AF31" s="26">
        <v>906889</v>
      </c>
      <c r="AG31" s="14"/>
      <c r="AH31" s="26">
        <v>2737487078</v>
      </c>
      <c r="AI31" s="14"/>
      <c r="AJ31" s="26">
        <v>2736494922</v>
      </c>
      <c r="AK31" s="29"/>
      <c r="AL31" s="28">
        <f t="shared" si="0"/>
        <v>2.8065429409239637E-3</v>
      </c>
    </row>
    <row r="32" spans="1:38" ht="21.75" customHeight="1" x14ac:dyDescent="0.2">
      <c r="A32" s="61" t="s">
        <v>108</v>
      </c>
      <c r="B32" s="61"/>
      <c r="D32" s="24" t="s">
        <v>41</v>
      </c>
      <c r="E32" s="14"/>
      <c r="F32" s="24" t="s">
        <v>41</v>
      </c>
      <c r="G32" s="14"/>
      <c r="H32" s="24" t="s">
        <v>109</v>
      </c>
      <c r="I32" s="14"/>
      <c r="J32" s="24" t="s">
        <v>110</v>
      </c>
      <c r="K32" s="14"/>
      <c r="L32" s="25">
        <v>18</v>
      </c>
      <c r="M32" s="14"/>
      <c r="N32" s="25">
        <v>18</v>
      </c>
      <c r="O32" s="14"/>
      <c r="P32" s="26">
        <v>0</v>
      </c>
      <c r="Q32" s="14"/>
      <c r="R32" s="26">
        <v>0</v>
      </c>
      <c r="S32" s="14"/>
      <c r="T32" s="26">
        <v>0</v>
      </c>
      <c r="U32" s="14"/>
      <c r="V32" s="26">
        <v>1080</v>
      </c>
      <c r="W32" s="14"/>
      <c r="X32" s="26">
        <v>1080195750</v>
      </c>
      <c r="Y32" s="14"/>
      <c r="Z32" s="26">
        <v>0</v>
      </c>
      <c r="AA32" s="14"/>
      <c r="AB32" s="26">
        <v>0</v>
      </c>
      <c r="AC32" s="14"/>
      <c r="AD32" s="26">
        <v>1080</v>
      </c>
      <c r="AE32" s="14"/>
      <c r="AF32" s="26">
        <v>1000000</v>
      </c>
      <c r="AG32" s="14"/>
      <c r="AH32" s="26">
        <v>1080195750</v>
      </c>
      <c r="AI32" s="14"/>
      <c r="AJ32" s="26">
        <v>1079804250</v>
      </c>
      <c r="AK32" s="29"/>
      <c r="AL32" s="28">
        <f t="shared" si="0"/>
        <v>1.107444772162159E-3</v>
      </c>
    </row>
    <row r="33" spans="1:38" ht="21.75" customHeight="1" x14ac:dyDescent="0.2">
      <c r="A33" s="61" t="s">
        <v>111</v>
      </c>
      <c r="B33" s="61"/>
      <c r="D33" s="24" t="s">
        <v>41</v>
      </c>
      <c r="E33" s="14"/>
      <c r="F33" s="24" t="s">
        <v>41</v>
      </c>
      <c r="G33" s="14"/>
      <c r="H33" s="24" t="s">
        <v>112</v>
      </c>
      <c r="I33" s="14"/>
      <c r="J33" s="24" t="s">
        <v>113</v>
      </c>
      <c r="K33" s="14"/>
      <c r="L33" s="25">
        <v>18</v>
      </c>
      <c r="M33" s="14"/>
      <c r="N33" s="25">
        <v>18</v>
      </c>
      <c r="O33" s="14"/>
      <c r="P33" s="26">
        <v>0</v>
      </c>
      <c r="Q33" s="14"/>
      <c r="R33" s="26">
        <v>0</v>
      </c>
      <c r="S33" s="14"/>
      <c r="T33" s="26">
        <v>0</v>
      </c>
      <c r="U33" s="14"/>
      <c r="V33" s="26">
        <v>1297</v>
      </c>
      <c r="W33" s="14"/>
      <c r="X33" s="26">
        <v>1297235080</v>
      </c>
      <c r="Y33" s="14"/>
      <c r="Z33" s="26">
        <v>0</v>
      </c>
      <c r="AA33" s="14"/>
      <c r="AB33" s="26">
        <v>0</v>
      </c>
      <c r="AC33" s="14"/>
      <c r="AD33" s="26">
        <v>1297</v>
      </c>
      <c r="AE33" s="14"/>
      <c r="AF33" s="26">
        <v>1000000</v>
      </c>
      <c r="AG33" s="14"/>
      <c r="AH33" s="26">
        <v>1297235080</v>
      </c>
      <c r="AI33" s="14"/>
      <c r="AJ33" s="26">
        <v>1296764918</v>
      </c>
      <c r="AK33" s="29"/>
      <c r="AL33" s="28">
        <f t="shared" si="0"/>
        <v>1.3299591376514685E-3</v>
      </c>
    </row>
    <row r="34" spans="1:38" ht="21.75" customHeight="1" x14ac:dyDescent="0.2">
      <c r="A34" s="61" t="s">
        <v>114</v>
      </c>
      <c r="B34" s="61"/>
      <c r="D34" s="24" t="s">
        <v>41</v>
      </c>
      <c r="E34" s="14"/>
      <c r="F34" s="24" t="s">
        <v>41</v>
      </c>
      <c r="G34" s="14"/>
      <c r="H34" s="24" t="s">
        <v>115</v>
      </c>
      <c r="I34" s="14"/>
      <c r="J34" s="24" t="s">
        <v>116</v>
      </c>
      <c r="K34" s="14"/>
      <c r="L34" s="25">
        <v>18</v>
      </c>
      <c r="M34" s="14"/>
      <c r="N34" s="25">
        <v>18</v>
      </c>
      <c r="O34" s="14"/>
      <c r="P34" s="26">
        <v>0</v>
      </c>
      <c r="Q34" s="14"/>
      <c r="R34" s="26">
        <v>0</v>
      </c>
      <c r="S34" s="14"/>
      <c r="T34" s="26">
        <v>0</v>
      </c>
      <c r="U34" s="14"/>
      <c r="V34" s="26">
        <v>5000</v>
      </c>
      <c r="W34" s="14"/>
      <c r="X34" s="26">
        <v>5000906250</v>
      </c>
      <c r="Y34" s="14"/>
      <c r="Z34" s="26">
        <v>0</v>
      </c>
      <c r="AA34" s="14"/>
      <c r="AB34" s="26">
        <v>0</v>
      </c>
      <c r="AC34" s="14"/>
      <c r="AD34" s="26">
        <v>5000</v>
      </c>
      <c r="AE34" s="14"/>
      <c r="AF34" s="26">
        <v>1000000</v>
      </c>
      <c r="AG34" s="14"/>
      <c r="AH34" s="26">
        <v>5000906250</v>
      </c>
      <c r="AI34" s="14"/>
      <c r="AJ34" s="26">
        <v>4999093750</v>
      </c>
      <c r="AK34" s="29"/>
      <c r="AL34" s="28">
        <f t="shared" si="0"/>
        <v>5.127059130380366E-3</v>
      </c>
    </row>
    <row r="35" spans="1:38" ht="21.75" customHeight="1" x14ac:dyDescent="0.2">
      <c r="A35" s="61" t="s">
        <v>117</v>
      </c>
      <c r="B35" s="61"/>
      <c r="D35" s="24" t="s">
        <v>41</v>
      </c>
      <c r="E35" s="14"/>
      <c r="F35" s="24" t="s">
        <v>41</v>
      </c>
      <c r="G35" s="14"/>
      <c r="H35" s="24" t="s">
        <v>118</v>
      </c>
      <c r="I35" s="14"/>
      <c r="J35" s="24" t="s">
        <v>119</v>
      </c>
      <c r="K35" s="14"/>
      <c r="L35" s="25">
        <v>18</v>
      </c>
      <c r="M35" s="14"/>
      <c r="N35" s="25">
        <v>18</v>
      </c>
      <c r="O35" s="14"/>
      <c r="P35" s="26">
        <v>0</v>
      </c>
      <c r="Q35" s="14"/>
      <c r="R35" s="26">
        <v>0</v>
      </c>
      <c r="S35" s="14"/>
      <c r="T35" s="26">
        <v>0</v>
      </c>
      <c r="U35" s="14"/>
      <c r="V35" s="26">
        <v>10000</v>
      </c>
      <c r="W35" s="14"/>
      <c r="X35" s="26">
        <v>7633383300</v>
      </c>
      <c r="Y35" s="14"/>
      <c r="Z35" s="26">
        <v>0</v>
      </c>
      <c r="AA35" s="14"/>
      <c r="AB35" s="26">
        <v>0</v>
      </c>
      <c r="AC35" s="14"/>
      <c r="AD35" s="26">
        <v>10000</v>
      </c>
      <c r="AE35" s="14"/>
      <c r="AF35" s="26">
        <v>763200</v>
      </c>
      <c r="AG35" s="14"/>
      <c r="AH35" s="26">
        <v>7633383300</v>
      </c>
      <c r="AI35" s="14"/>
      <c r="AJ35" s="26">
        <v>7630616700</v>
      </c>
      <c r="AK35" s="29"/>
      <c r="AL35" s="28">
        <f t="shared" si="0"/>
        <v>7.8259430566125915E-3</v>
      </c>
    </row>
    <row r="36" spans="1:38" ht="21.75" customHeight="1" x14ac:dyDescent="0.2">
      <c r="A36" s="61" t="s">
        <v>120</v>
      </c>
      <c r="B36" s="61"/>
      <c r="D36" s="24" t="s">
        <v>41</v>
      </c>
      <c r="E36" s="14"/>
      <c r="F36" s="24" t="s">
        <v>41</v>
      </c>
      <c r="G36" s="14"/>
      <c r="H36" s="24" t="s">
        <v>121</v>
      </c>
      <c r="I36" s="14"/>
      <c r="J36" s="24" t="s">
        <v>122</v>
      </c>
      <c r="K36" s="14"/>
      <c r="L36" s="25">
        <v>18</v>
      </c>
      <c r="M36" s="14"/>
      <c r="N36" s="25">
        <v>18</v>
      </c>
      <c r="O36" s="14"/>
      <c r="P36" s="26">
        <v>0</v>
      </c>
      <c r="Q36" s="14"/>
      <c r="R36" s="26">
        <v>0</v>
      </c>
      <c r="S36" s="14"/>
      <c r="T36" s="26">
        <v>0</v>
      </c>
      <c r="U36" s="14"/>
      <c r="V36" s="26">
        <v>10000</v>
      </c>
      <c r="W36" s="14"/>
      <c r="X36" s="26">
        <v>10001812500</v>
      </c>
      <c r="Y36" s="14"/>
      <c r="Z36" s="26">
        <v>0</v>
      </c>
      <c r="AA36" s="14"/>
      <c r="AB36" s="26">
        <v>0</v>
      </c>
      <c r="AC36" s="14"/>
      <c r="AD36" s="26">
        <v>10000</v>
      </c>
      <c r="AE36" s="14"/>
      <c r="AF36" s="26">
        <v>1000000</v>
      </c>
      <c r="AG36" s="14"/>
      <c r="AH36" s="26">
        <v>10001812500</v>
      </c>
      <c r="AI36" s="14"/>
      <c r="AJ36" s="26">
        <v>9998187500</v>
      </c>
      <c r="AK36" s="29"/>
      <c r="AL36" s="28">
        <f t="shared" si="0"/>
        <v>1.0254118260760732E-2</v>
      </c>
    </row>
    <row r="37" spans="1:38" ht="21.75" customHeight="1" x14ac:dyDescent="0.2">
      <c r="A37" s="61" t="s">
        <v>123</v>
      </c>
      <c r="B37" s="61"/>
      <c r="D37" s="24" t="s">
        <v>41</v>
      </c>
      <c r="E37" s="14"/>
      <c r="F37" s="24" t="s">
        <v>41</v>
      </c>
      <c r="G37" s="14"/>
      <c r="H37" s="24" t="s">
        <v>124</v>
      </c>
      <c r="I37" s="14"/>
      <c r="J37" s="24" t="s">
        <v>125</v>
      </c>
      <c r="K37" s="14"/>
      <c r="L37" s="25">
        <v>18.5</v>
      </c>
      <c r="M37" s="14"/>
      <c r="N37" s="25">
        <v>18.5</v>
      </c>
      <c r="O37" s="14"/>
      <c r="P37" s="26">
        <v>0</v>
      </c>
      <c r="Q37" s="14"/>
      <c r="R37" s="26">
        <v>0</v>
      </c>
      <c r="S37" s="14"/>
      <c r="T37" s="26">
        <v>0</v>
      </c>
      <c r="U37" s="14"/>
      <c r="V37" s="26">
        <v>4000</v>
      </c>
      <c r="W37" s="14"/>
      <c r="X37" s="26">
        <v>3674665912</v>
      </c>
      <c r="Y37" s="14"/>
      <c r="Z37" s="26">
        <v>0</v>
      </c>
      <c r="AA37" s="14"/>
      <c r="AB37" s="26">
        <v>0</v>
      </c>
      <c r="AC37" s="14"/>
      <c r="AD37" s="26">
        <v>4000</v>
      </c>
      <c r="AE37" s="14"/>
      <c r="AF37" s="26">
        <v>918500</v>
      </c>
      <c r="AG37" s="14"/>
      <c r="AH37" s="26">
        <v>3674665912</v>
      </c>
      <c r="AI37" s="14"/>
      <c r="AJ37" s="26">
        <v>3673334087</v>
      </c>
      <c r="AK37" s="29"/>
      <c r="AL37" s="28">
        <f t="shared" si="0"/>
        <v>3.7673630484906942E-3</v>
      </c>
    </row>
    <row r="38" spans="1:38" ht="21.75" customHeight="1" x14ac:dyDescent="0.2">
      <c r="A38" s="61" t="s">
        <v>126</v>
      </c>
      <c r="B38" s="61"/>
      <c r="D38" s="24" t="s">
        <v>41</v>
      </c>
      <c r="E38" s="14"/>
      <c r="F38" s="24" t="s">
        <v>41</v>
      </c>
      <c r="G38" s="14"/>
      <c r="H38" s="24" t="s">
        <v>127</v>
      </c>
      <c r="I38" s="14"/>
      <c r="J38" s="24" t="s">
        <v>128</v>
      </c>
      <c r="K38" s="14"/>
      <c r="L38" s="25">
        <v>18</v>
      </c>
      <c r="M38" s="14"/>
      <c r="N38" s="25">
        <v>18</v>
      </c>
      <c r="O38" s="14"/>
      <c r="P38" s="26">
        <v>0</v>
      </c>
      <c r="Q38" s="14"/>
      <c r="R38" s="26">
        <v>0</v>
      </c>
      <c r="S38" s="14"/>
      <c r="T38" s="26">
        <v>0</v>
      </c>
      <c r="U38" s="14"/>
      <c r="V38" s="26">
        <v>40000</v>
      </c>
      <c r="W38" s="14"/>
      <c r="X38" s="26">
        <v>36206561250</v>
      </c>
      <c r="Y38" s="14"/>
      <c r="Z38" s="26">
        <v>0</v>
      </c>
      <c r="AA38" s="14"/>
      <c r="AB38" s="26">
        <v>0</v>
      </c>
      <c r="AC38" s="14"/>
      <c r="AD38" s="26">
        <v>40000</v>
      </c>
      <c r="AE38" s="14"/>
      <c r="AF38" s="26">
        <v>905000</v>
      </c>
      <c r="AG38" s="14"/>
      <c r="AH38" s="26">
        <v>36206561250</v>
      </c>
      <c r="AI38" s="14"/>
      <c r="AJ38" s="26">
        <v>36193438750</v>
      </c>
      <c r="AK38" s="29"/>
      <c r="AL38" s="28">
        <f t="shared" si="0"/>
        <v>3.7119908103953846E-2</v>
      </c>
    </row>
    <row r="39" spans="1:38" ht="21.75" customHeight="1" x14ac:dyDescent="0.2">
      <c r="A39" s="61" t="s">
        <v>129</v>
      </c>
      <c r="B39" s="61"/>
      <c r="D39" s="24" t="s">
        <v>41</v>
      </c>
      <c r="E39" s="14"/>
      <c r="F39" s="24" t="s">
        <v>41</v>
      </c>
      <c r="G39" s="14"/>
      <c r="H39" s="24" t="s">
        <v>130</v>
      </c>
      <c r="I39" s="14"/>
      <c r="J39" s="24" t="s">
        <v>131</v>
      </c>
      <c r="K39" s="14"/>
      <c r="L39" s="25">
        <v>18</v>
      </c>
      <c r="M39" s="14"/>
      <c r="N39" s="25">
        <v>18</v>
      </c>
      <c r="O39" s="14"/>
      <c r="P39" s="26">
        <v>0</v>
      </c>
      <c r="Q39" s="14"/>
      <c r="R39" s="26">
        <v>0</v>
      </c>
      <c r="S39" s="14"/>
      <c r="T39" s="26">
        <v>0</v>
      </c>
      <c r="U39" s="14"/>
      <c r="V39" s="26">
        <v>25000</v>
      </c>
      <c r="W39" s="14"/>
      <c r="X39" s="26">
        <v>19348506280</v>
      </c>
      <c r="Y39" s="14"/>
      <c r="Z39" s="26">
        <v>0</v>
      </c>
      <c r="AA39" s="14"/>
      <c r="AB39" s="26">
        <v>0</v>
      </c>
      <c r="AC39" s="14"/>
      <c r="AD39" s="26">
        <v>25000</v>
      </c>
      <c r="AE39" s="14"/>
      <c r="AF39" s="26">
        <v>773800</v>
      </c>
      <c r="AG39" s="14"/>
      <c r="AH39" s="26">
        <v>19348506280</v>
      </c>
      <c r="AI39" s="14"/>
      <c r="AJ39" s="26">
        <v>19341493718</v>
      </c>
      <c r="AK39" s="29"/>
      <c r="AL39" s="28">
        <f t="shared" si="0"/>
        <v>1.9836591774672438E-2</v>
      </c>
    </row>
    <row r="40" spans="1:38" ht="21.75" customHeight="1" x14ac:dyDescent="0.2">
      <c r="A40" s="61" t="s">
        <v>132</v>
      </c>
      <c r="B40" s="61"/>
      <c r="D40" s="24" t="s">
        <v>41</v>
      </c>
      <c r="E40" s="14"/>
      <c r="F40" s="24" t="s">
        <v>41</v>
      </c>
      <c r="G40" s="14"/>
      <c r="H40" s="24" t="s">
        <v>133</v>
      </c>
      <c r="I40" s="14"/>
      <c r="J40" s="24" t="s">
        <v>134</v>
      </c>
      <c r="K40" s="14"/>
      <c r="L40" s="25">
        <v>21</v>
      </c>
      <c r="M40" s="14"/>
      <c r="N40" s="25">
        <v>21</v>
      </c>
      <c r="O40" s="14"/>
      <c r="P40" s="26">
        <v>0</v>
      </c>
      <c r="Q40" s="14"/>
      <c r="R40" s="26">
        <v>0</v>
      </c>
      <c r="S40" s="14"/>
      <c r="T40" s="26">
        <v>0</v>
      </c>
      <c r="U40" s="14"/>
      <c r="V40" s="26">
        <v>2000</v>
      </c>
      <c r="W40" s="14"/>
      <c r="X40" s="26">
        <v>1760399014</v>
      </c>
      <c r="Y40" s="14"/>
      <c r="Z40" s="26">
        <v>0</v>
      </c>
      <c r="AA40" s="14"/>
      <c r="AB40" s="26">
        <v>0</v>
      </c>
      <c r="AC40" s="14"/>
      <c r="AD40" s="26">
        <v>2000</v>
      </c>
      <c r="AE40" s="14"/>
      <c r="AF40" s="26">
        <v>880040</v>
      </c>
      <c r="AG40" s="14"/>
      <c r="AH40" s="26">
        <v>1760399014</v>
      </c>
      <c r="AI40" s="14"/>
      <c r="AJ40" s="26">
        <v>1759760985</v>
      </c>
      <c r="AK40" s="29"/>
      <c r="AL40" s="28">
        <f t="shared" si="0"/>
        <v>1.8048068463271763E-3</v>
      </c>
    </row>
    <row r="41" spans="1:38" ht="21.75" customHeight="1" x14ac:dyDescent="0.2">
      <c r="A41" s="61" t="s">
        <v>135</v>
      </c>
      <c r="B41" s="61"/>
      <c r="D41" s="24" t="s">
        <v>41</v>
      </c>
      <c r="E41" s="14"/>
      <c r="F41" s="24" t="s">
        <v>41</v>
      </c>
      <c r="G41" s="14"/>
      <c r="H41" s="24" t="s">
        <v>136</v>
      </c>
      <c r="I41" s="14"/>
      <c r="J41" s="24" t="s">
        <v>137</v>
      </c>
      <c r="K41" s="14"/>
      <c r="L41" s="25">
        <v>18</v>
      </c>
      <c r="M41" s="14"/>
      <c r="N41" s="25">
        <v>18</v>
      </c>
      <c r="O41" s="14"/>
      <c r="P41" s="26">
        <v>0</v>
      </c>
      <c r="Q41" s="14"/>
      <c r="R41" s="26">
        <v>0</v>
      </c>
      <c r="S41" s="14"/>
      <c r="T41" s="26">
        <v>0</v>
      </c>
      <c r="U41" s="14"/>
      <c r="V41" s="26">
        <v>1112</v>
      </c>
      <c r="W41" s="14"/>
      <c r="X41" s="26">
        <v>1003761894</v>
      </c>
      <c r="Y41" s="14"/>
      <c r="Z41" s="26">
        <v>0</v>
      </c>
      <c r="AA41" s="14"/>
      <c r="AB41" s="26">
        <v>0</v>
      </c>
      <c r="AC41" s="14"/>
      <c r="AD41" s="26">
        <v>1112</v>
      </c>
      <c r="AE41" s="14"/>
      <c r="AF41" s="26">
        <v>902500</v>
      </c>
      <c r="AG41" s="14"/>
      <c r="AH41" s="26">
        <v>1003761894</v>
      </c>
      <c r="AI41" s="14"/>
      <c r="AJ41" s="26">
        <v>1003398100</v>
      </c>
      <c r="AK41" s="29"/>
      <c r="AL41" s="28">
        <f t="shared" si="0"/>
        <v>1.0290827992596281E-3</v>
      </c>
    </row>
    <row r="42" spans="1:38" ht="21.75" customHeight="1" x14ac:dyDescent="0.2">
      <c r="A42" s="61" t="s">
        <v>138</v>
      </c>
      <c r="B42" s="61"/>
      <c r="D42" s="24" t="s">
        <v>41</v>
      </c>
      <c r="E42" s="14"/>
      <c r="F42" s="24" t="s">
        <v>41</v>
      </c>
      <c r="G42" s="14"/>
      <c r="H42" s="24" t="s">
        <v>139</v>
      </c>
      <c r="I42" s="14"/>
      <c r="J42" s="24" t="s">
        <v>140</v>
      </c>
      <c r="K42" s="14"/>
      <c r="L42" s="25">
        <v>23</v>
      </c>
      <c r="M42" s="14"/>
      <c r="N42" s="25">
        <v>23</v>
      </c>
      <c r="O42" s="14"/>
      <c r="P42" s="26">
        <v>0</v>
      </c>
      <c r="Q42" s="14"/>
      <c r="R42" s="26">
        <v>0</v>
      </c>
      <c r="S42" s="14"/>
      <c r="T42" s="26">
        <v>0</v>
      </c>
      <c r="U42" s="14"/>
      <c r="V42" s="26">
        <v>2961</v>
      </c>
      <c r="W42" s="14"/>
      <c r="X42" s="26">
        <v>2672786851</v>
      </c>
      <c r="Y42" s="14"/>
      <c r="Z42" s="26">
        <v>0</v>
      </c>
      <c r="AA42" s="14"/>
      <c r="AB42" s="26">
        <v>0</v>
      </c>
      <c r="AC42" s="14"/>
      <c r="AD42" s="26">
        <v>2961</v>
      </c>
      <c r="AE42" s="14"/>
      <c r="AF42" s="26">
        <v>902500</v>
      </c>
      <c r="AG42" s="14"/>
      <c r="AH42" s="26">
        <v>2672786851</v>
      </c>
      <c r="AI42" s="14"/>
      <c r="AJ42" s="26">
        <v>2671818145</v>
      </c>
      <c r="AK42" s="29"/>
      <c r="AL42" s="28">
        <f t="shared" si="0"/>
        <v>2.7402105861763807E-3</v>
      </c>
    </row>
    <row r="43" spans="1:38" ht="21.75" customHeight="1" x14ac:dyDescent="0.2">
      <c r="A43" s="61" t="s">
        <v>141</v>
      </c>
      <c r="B43" s="61"/>
      <c r="D43" s="24" t="s">
        <v>41</v>
      </c>
      <c r="E43" s="14"/>
      <c r="F43" s="24" t="s">
        <v>41</v>
      </c>
      <c r="G43" s="14"/>
      <c r="H43" s="24" t="s">
        <v>142</v>
      </c>
      <c r="I43" s="14"/>
      <c r="J43" s="24" t="s">
        <v>143</v>
      </c>
      <c r="K43" s="14"/>
      <c r="L43" s="25">
        <v>23</v>
      </c>
      <c r="M43" s="14"/>
      <c r="N43" s="25">
        <v>23</v>
      </c>
      <c r="O43" s="14"/>
      <c r="P43" s="26">
        <v>0</v>
      </c>
      <c r="Q43" s="14"/>
      <c r="R43" s="26">
        <v>0</v>
      </c>
      <c r="S43" s="14"/>
      <c r="T43" s="26">
        <v>0</v>
      </c>
      <c r="U43" s="14"/>
      <c r="V43" s="26">
        <v>1100</v>
      </c>
      <c r="W43" s="14"/>
      <c r="X43" s="26">
        <v>992929933</v>
      </c>
      <c r="Y43" s="14"/>
      <c r="Z43" s="26">
        <v>0</v>
      </c>
      <c r="AA43" s="14"/>
      <c r="AB43" s="26">
        <v>0</v>
      </c>
      <c r="AC43" s="14"/>
      <c r="AD43" s="26">
        <v>1100</v>
      </c>
      <c r="AE43" s="14"/>
      <c r="AF43" s="26">
        <v>902500</v>
      </c>
      <c r="AG43" s="14"/>
      <c r="AH43" s="26">
        <v>992929933</v>
      </c>
      <c r="AI43" s="14"/>
      <c r="AJ43" s="26">
        <v>992570064</v>
      </c>
      <c r="AK43" s="29"/>
      <c r="AL43" s="28">
        <f t="shared" si="0"/>
        <v>1.0179775902729219E-3</v>
      </c>
    </row>
    <row r="44" spans="1:38" ht="21.75" customHeight="1" x14ac:dyDescent="0.2">
      <c r="A44" s="61" t="s">
        <v>144</v>
      </c>
      <c r="B44" s="61"/>
      <c r="D44" s="24" t="s">
        <v>41</v>
      </c>
      <c r="E44" s="14"/>
      <c r="F44" s="24" t="s">
        <v>41</v>
      </c>
      <c r="G44" s="14"/>
      <c r="H44" s="24" t="s">
        <v>145</v>
      </c>
      <c r="I44" s="14"/>
      <c r="J44" s="24" t="s">
        <v>146</v>
      </c>
      <c r="K44" s="14"/>
      <c r="L44" s="25">
        <v>23</v>
      </c>
      <c r="M44" s="14"/>
      <c r="N44" s="25">
        <v>23</v>
      </c>
      <c r="O44" s="14"/>
      <c r="P44" s="26">
        <v>0</v>
      </c>
      <c r="Q44" s="14"/>
      <c r="R44" s="26">
        <v>0</v>
      </c>
      <c r="S44" s="14"/>
      <c r="T44" s="26">
        <v>0</v>
      </c>
      <c r="U44" s="14"/>
      <c r="V44" s="26">
        <v>1100</v>
      </c>
      <c r="W44" s="14"/>
      <c r="X44" s="26">
        <v>992929933</v>
      </c>
      <c r="Y44" s="14"/>
      <c r="Z44" s="26">
        <v>0</v>
      </c>
      <c r="AA44" s="14"/>
      <c r="AB44" s="26">
        <v>0</v>
      </c>
      <c r="AC44" s="14"/>
      <c r="AD44" s="26">
        <v>1100</v>
      </c>
      <c r="AE44" s="14"/>
      <c r="AF44" s="26">
        <v>902500</v>
      </c>
      <c r="AG44" s="14"/>
      <c r="AH44" s="26">
        <v>992929933</v>
      </c>
      <c r="AI44" s="14"/>
      <c r="AJ44" s="26">
        <v>992570064</v>
      </c>
      <c r="AK44" s="29"/>
      <c r="AL44" s="28">
        <f t="shared" si="0"/>
        <v>1.0179775902729219E-3</v>
      </c>
    </row>
    <row r="45" spans="1:38" ht="21.75" customHeight="1" x14ac:dyDescent="0.2">
      <c r="A45" s="61" t="s">
        <v>147</v>
      </c>
      <c r="B45" s="61"/>
      <c r="D45" s="24" t="s">
        <v>41</v>
      </c>
      <c r="E45" s="14"/>
      <c r="F45" s="24" t="s">
        <v>41</v>
      </c>
      <c r="G45" s="14"/>
      <c r="H45" s="24" t="s">
        <v>66</v>
      </c>
      <c r="I45" s="14"/>
      <c r="J45" s="24" t="s">
        <v>67</v>
      </c>
      <c r="K45" s="14"/>
      <c r="L45" s="25">
        <v>23</v>
      </c>
      <c r="M45" s="14"/>
      <c r="N45" s="25">
        <v>23</v>
      </c>
      <c r="O45" s="14"/>
      <c r="P45" s="26">
        <v>0</v>
      </c>
      <c r="Q45" s="14"/>
      <c r="R45" s="26">
        <v>0</v>
      </c>
      <c r="S45" s="14"/>
      <c r="T45" s="26">
        <v>0</v>
      </c>
      <c r="U45" s="14"/>
      <c r="V45" s="26">
        <v>100</v>
      </c>
      <c r="W45" s="14"/>
      <c r="X45" s="26">
        <v>99718069</v>
      </c>
      <c r="Y45" s="14"/>
      <c r="Z45" s="26">
        <v>0</v>
      </c>
      <c r="AA45" s="14"/>
      <c r="AB45" s="26">
        <v>0</v>
      </c>
      <c r="AC45" s="14"/>
      <c r="AD45" s="26">
        <v>100</v>
      </c>
      <c r="AE45" s="14"/>
      <c r="AF45" s="26">
        <v>997000</v>
      </c>
      <c r="AG45" s="14"/>
      <c r="AH45" s="26">
        <v>99718069</v>
      </c>
      <c r="AI45" s="14"/>
      <c r="AJ45" s="26">
        <v>99681929</v>
      </c>
      <c r="AK45" s="29"/>
      <c r="AL45" s="28">
        <f t="shared" si="0"/>
        <v>1.0223355867518536E-4</v>
      </c>
    </row>
    <row r="46" spans="1:38" ht="21.75" customHeight="1" x14ac:dyDescent="0.2">
      <c r="A46" s="61" t="s">
        <v>148</v>
      </c>
      <c r="B46" s="61"/>
      <c r="D46" s="24" t="s">
        <v>41</v>
      </c>
      <c r="E46" s="14"/>
      <c r="F46" s="24" t="s">
        <v>41</v>
      </c>
      <c r="G46" s="14"/>
      <c r="H46" s="24" t="s">
        <v>149</v>
      </c>
      <c r="I46" s="14"/>
      <c r="J46" s="24" t="s">
        <v>150</v>
      </c>
      <c r="K46" s="14"/>
      <c r="L46" s="25">
        <v>23</v>
      </c>
      <c r="M46" s="14"/>
      <c r="N46" s="25">
        <v>23</v>
      </c>
      <c r="O46" s="14"/>
      <c r="P46" s="26">
        <v>0</v>
      </c>
      <c r="Q46" s="14"/>
      <c r="R46" s="26">
        <v>0</v>
      </c>
      <c r="S46" s="14"/>
      <c r="T46" s="26">
        <v>0</v>
      </c>
      <c r="U46" s="14"/>
      <c r="V46" s="26">
        <v>1000000</v>
      </c>
      <c r="W46" s="14"/>
      <c r="X46" s="26">
        <v>1000000000000</v>
      </c>
      <c r="Y46" s="14"/>
      <c r="Z46" s="26">
        <v>0</v>
      </c>
      <c r="AA46" s="14"/>
      <c r="AB46" s="26">
        <v>0</v>
      </c>
      <c r="AC46" s="14"/>
      <c r="AD46" s="26">
        <v>1000000</v>
      </c>
      <c r="AE46" s="14"/>
      <c r="AF46" s="26">
        <v>1000000</v>
      </c>
      <c r="AG46" s="14"/>
      <c r="AH46" s="26">
        <v>1000000000000</v>
      </c>
      <c r="AI46" s="14"/>
      <c r="AJ46" s="26">
        <v>999818750000</v>
      </c>
      <c r="AK46" s="29"/>
      <c r="AL46" s="28">
        <f t="shared" si="0"/>
        <v>1.0254118260760732</v>
      </c>
    </row>
    <row r="47" spans="1:38" ht="21.75" customHeight="1" x14ac:dyDescent="0.2">
      <c r="A47" s="61" t="s">
        <v>151</v>
      </c>
      <c r="B47" s="61"/>
      <c r="D47" s="24" t="s">
        <v>41</v>
      </c>
      <c r="E47" s="14"/>
      <c r="F47" s="24" t="s">
        <v>41</v>
      </c>
      <c r="G47" s="14"/>
      <c r="H47" s="24" t="s">
        <v>152</v>
      </c>
      <c r="I47" s="14"/>
      <c r="J47" s="24" t="s">
        <v>153</v>
      </c>
      <c r="K47" s="14"/>
      <c r="L47" s="25">
        <v>23</v>
      </c>
      <c r="M47" s="14"/>
      <c r="N47" s="25">
        <v>23</v>
      </c>
      <c r="O47" s="14"/>
      <c r="P47" s="26">
        <v>0</v>
      </c>
      <c r="Q47" s="14"/>
      <c r="R47" s="26">
        <v>0</v>
      </c>
      <c r="S47" s="14"/>
      <c r="T47" s="26">
        <v>0</v>
      </c>
      <c r="U47" s="14"/>
      <c r="V47" s="26">
        <v>11200000</v>
      </c>
      <c r="W47" s="14"/>
      <c r="X47" s="26">
        <v>11200000000000</v>
      </c>
      <c r="Y47" s="14"/>
      <c r="Z47" s="26">
        <v>0</v>
      </c>
      <c r="AA47" s="14"/>
      <c r="AB47" s="26">
        <v>0</v>
      </c>
      <c r="AC47" s="14"/>
      <c r="AD47" s="26">
        <v>11200000</v>
      </c>
      <c r="AE47" s="14"/>
      <c r="AF47" s="26">
        <v>1000000</v>
      </c>
      <c r="AG47" s="14"/>
      <c r="AH47" s="26">
        <v>11200000000000</v>
      </c>
      <c r="AI47" s="14"/>
      <c r="AJ47" s="26">
        <v>11197970000000</v>
      </c>
      <c r="AK47" s="29"/>
      <c r="AL47" s="28">
        <f t="shared" si="0"/>
        <v>11.484612452052019</v>
      </c>
    </row>
    <row r="48" spans="1:38" ht="21.75" customHeight="1" x14ac:dyDescent="0.2">
      <c r="A48" s="62" t="s">
        <v>154</v>
      </c>
      <c r="B48" s="62"/>
      <c r="D48" s="30" t="s">
        <v>155</v>
      </c>
      <c r="E48" s="14"/>
      <c r="F48" s="30" t="s">
        <v>155</v>
      </c>
      <c r="G48" s="14"/>
      <c r="H48" s="30" t="s">
        <v>156</v>
      </c>
      <c r="I48" s="14"/>
      <c r="J48" s="30" t="s">
        <v>157</v>
      </c>
      <c r="K48" s="14"/>
      <c r="L48" s="28">
        <v>23</v>
      </c>
      <c r="M48" s="14"/>
      <c r="N48" s="28">
        <v>23</v>
      </c>
      <c r="O48" s="14"/>
      <c r="P48" s="20">
        <v>6000000</v>
      </c>
      <c r="Q48" s="14"/>
      <c r="R48" s="27">
        <v>6000000000000</v>
      </c>
      <c r="S48" s="14"/>
      <c r="T48" s="27">
        <v>6000000000000</v>
      </c>
      <c r="U48" s="14"/>
      <c r="V48" s="20">
        <v>0</v>
      </c>
      <c r="W48" s="14"/>
      <c r="X48" s="27">
        <v>0</v>
      </c>
      <c r="Y48" s="14"/>
      <c r="Z48" s="20">
        <v>0</v>
      </c>
      <c r="AA48" s="14"/>
      <c r="AB48" s="27">
        <v>0</v>
      </c>
      <c r="AC48" s="14"/>
      <c r="AD48" s="20">
        <v>6000000</v>
      </c>
      <c r="AE48" s="14"/>
      <c r="AF48" s="20">
        <v>1000000</v>
      </c>
      <c r="AG48" s="14"/>
      <c r="AH48" s="27">
        <v>6000000000000</v>
      </c>
      <c r="AI48" s="14"/>
      <c r="AJ48" s="27">
        <v>6000000000000</v>
      </c>
      <c r="AK48" s="14"/>
      <c r="AL48" s="28">
        <f t="shared" si="0"/>
        <v>6.1535862939722215</v>
      </c>
    </row>
    <row r="49" spans="1:38" ht="21.75" customHeight="1" thickBot="1" x14ac:dyDescent="0.25">
      <c r="A49" s="56" t="s">
        <v>20</v>
      </c>
      <c r="B49" s="56"/>
      <c r="D49" s="20"/>
      <c r="E49" s="29"/>
      <c r="F49" s="20"/>
      <c r="G49" s="29"/>
      <c r="H49" s="20"/>
      <c r="I49" s="29"/>
      <c r="J49" s="20"/>
      <c r="K49" s="29"/>
      <c r="L49" s="20"/>
      <c r="M49" s="29"/>
      <c r="N49" s="20"/>
      <c r="O49" s="14"/>
      <c r="P49" s="20"/>
      <c r="Q49" s="14"/>
      <c r="R49" s="17">
        <v>73643511518123</v>
      </c>
      <c r="S49" s="14"/>
      <c r="T49" s="17">
        <v>76246355445668</v>
      </c>
      <c r="U49" s="14"/>
      <c r="V49" s="20"/>
      <c r="W49" s="14"/>
      <c r="X49" s="17">
        <v>12300242069057</v>
      </c>
      <c r="Y49" s="14"/>
      <c r="Z49" s="20"/>
      <c r="AA49" s="14"/>
      <c r="AB49" s="17">
        <v>4649157188</v>
      </c>
      <c r="AC49" s="14"/>
      <c r="AD49" s="20"/>
      <c r="AE49" s="14"/>
      <c r="AF49" s="20"/>
      <c r="AG49" s="14"/>
      <c r="AH49" s="17">
        <v>85939003478430</v>
      </c>
      <c r="AI49" s="14"/>
      <c r="AJ49" s="17">
        <f>SUM(AJ9:AJ48)</f>
        <v>88808150628082</v>
      </c>
      <c r="AK49" s="14"/>
      <c r="AL49" s="18">
        <f>SUM(AL9:AL48)</f>
        <v>91.081436416331044</v>
      </c>
    </row>
    <row r="50" spans="1:38" ht="13.5" thickTop="1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x14ac:dyDescent="0.2">
      <c r="AJ51" s="21"/>
    </row>
    <row r="54" spans="1:38" x14ac:dyDescent="0.2">
      <c r="AJ54" s="21"/>
    </row>
    <row r="57" spans="1:38" x14ac:dyDescent="0.2">
      <c r="AJ57" s="21"/>
    </row>
    <row r="58" spans="1:38" x14ac:dyDescent="0.2">
      <c r="AJ58" s="21"/>
    </row>
    <row r="59" spans="1:38" x14ac:dyDescent="0.2">
      <c r="AJ59" s="21"/>
    </row>
  </sheetData>
  <mergeCells count="5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6:B46"/>
    <mergeCell ref="A47:B47"/>
    <mergeCell ref="A48:B48"/>
    <mergeCell ref="A49:B49"/>
    <mergeCell ref="A41:B41"/>
    <mergeCell ref="A42:B42"/>
    <mergeCell ref="A43:B43"/>
    <mergeCell ref="A44:B44"/>
    <mergeCell ref="A45:B4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5"/>
  <sheetViews>
    <sheetView rightToLeft="1" workbookViewId="0">
      <selection activeCell="I9" sqref="I9:I1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7" max="17" width="18.7109375" bestFit="1" customWidth="1"/>
  </cols>
  <sheetData>
    <row r="1" spans="1:1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7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7" ht="14.45" customHeight="1" x14ac:dyDescent="0.2">
      <c r="A4" s="59" t="s">
        <v>158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7" ht="14.45" customHeight="1" x14ac:dyDescent="0.2">
      <c r="A5" s="59" t="s">
        <v>159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7" ht="14.45" customHeight="1" x14ac:dyDescent="0.2"/>
    <row r="7" spans="1:17" ht="14.45" customHeight="1" x14ac:dyDescent="0.2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7" ht="14.45" customHeight="1" x14ac:dyDescent="0.2">
      <c r="A8" s="2" t="s">
        <v>160</v>
      </c>
      <c r="C8" s="4" t="s">
        <v>13</v>
      </c>
      <c r="D8" s="3"/>
      <c r="E8" s="4" t="s">
        <v>161</v>
      </c>
      <c r="F8" s="3"/>
      <c r="G8" s="4" t="s">
        <v>162</v>
      </c>
      <c r="H8" s="3"/>
      <c r="I8" s="4" t="s">
        <v>163</v>
      </c>
      <c r="J8" s="3"/>
      <c r="K8" s="4" t="s">
        <v>164</v>
      </c>
      <c r="L8" s="3"/>
      <c r="M8" s="4" t="s">
        <v>165</v>
      </c>
    </row>
    <row r="9" spans="1:17" ht="21.75" customHeight="1" x14ac:dyDescent="0.2">
      <c r="A9" s="7" t="s">
        <v>62</v>
      </c>
      <c r="C9" s="19">
        <v>2001100</v>
      </c>
      <c r="D9" s="14"/>
      <c r="E9" s="19">
        <v>902500</v>
      </c>
      <c r="F9" s="14"/>
      <c r="G9" s="19">
        <v>871491</v>
      </c>
      <c r="H9" s="14"/>
      <c r="I9" s="31">
        <v>-3.44E-2</v>
      </c>
      <c r="J9" s="14"/>
      <c r="K9" s="19">
        <v>1743624550859</v>
      </c>
      <c r="L9" s="14"/>
      <c r="M9" s="22" t="s">
        <v>166</v>
      </c>
      <c r="Q9" s="26"/>
    </row>
    <row r="10" spans="1:17" ht="21.75" customHeight="1" x14ac:dyDescent="0.2">
      <c r="A10" s="8" t="s">
        <v>40</v>
      </c>
      <c r="C10" s="26">
        <v>3809800</v>
      </c>
      <c r="D10" s="14"/>
      <c r="E10" s="26">
        <v>4271465</v>
      </c>
      <c r="F10" s="14"/>
      <c r="G10" s="26">
        <v>4596609</v>
      </c>
      <c r="H10" s="14"/>
      <c r="I10" s="32">
        <v>7.6100000000000001E-2</v>
      </c>
      <c r="J10" s="14"/>
      <c r="K10" s="26">
        <v>17499464651498</v>
      </c>
      <c r="L10" s="14"/>
      <c r="M10" s="24" t="s">
        <v>166</v>
      </c>
      <c r="Q10" s="26"/>
    </row>
    <row r="11" spans="1:17" ht="21.75" customHeight="1" x14ac:dyDescent="0.2">
      <c r="A11" s="8" t="s">
        <v>50</v>
      </c>
      <c r="C11" s="26">
        <v>6000000</v>
      </c>
      <c r="D11" s="14"/>
      <c r="E11" s="26">
        <v>950000</v>
      </c>
      <c r="F11" s="14"/>
      <c r="G11" s="26">
        <v>928679</v>
      </c>
      <c r="H11" s="14"/>
      <c r="I11" s="32">
        <v>-2.24E-2</v>
      </c>
      <c r="J11" s="14"/>
      <c r="K11" s="26">
        <v>5571064061588</v>
      </c>
      <c r="L11" s="14"/>
      <c r="M11" s="24" t="s">
        <v>166</v>
      </c>
      <c r="Q11" s="26"/>
    </row>
    <row r="12" spans="1:17" ht="21.75" customHeight="1" x14ac:dyDescent="0.2">
      <c r="A12" s="9" t="s">
        <v>65</v>
      </c>
      <c r="C12" s="20">
        <v>8000100</v>
      </c>
      <c r="D12" s="14"/>
      <c r="E12" s="20">
        <v>950000</v>
      </c>
      <c r="F12" s="14"/>
      <c r="G12" s="20">
        <v>861435</v>
      </c>
      <c r="H12" s="14"/>
      <c r="I12" s="33">
        <v>-9.3200000000000005E-2</v>
      </c>
      <c r="J12" s="14"/>
      <c r="K12" s="27">
        <v>6890317047136</v>
      </c>
      <c r="L12" s="14"/>
      <c r="M12" s="30" t="s">
        <v>166</v>
      </c>
      <c r="Q12" s="26"/>
    </row>
    <row r="13" spans="1:17" ht="21.75" customHeight="1" x14ac:dyDescent="0.2">
      <c r="A13" s="6" t="s">
        <v>20</v>
      </c>
      <c r="C13" s="20"/>
      <c r="D13" s="29"/>
      <c r="E13" s="20"/>
      <c r="F13" s="29"/>
      <c r="G13" s="20"/>
      <c r="H13" s="29"/>
      <c r="I13" s="20"/>
      <c r="J13" s="14"/>
      <c r="K13" s="17">
        <v>31704470311079</v>
      </c>
      <c r="L13" s="14"/>
      <c r="M13" s="20"/>
      <c r="Q13" s="26"/>
    </row>
    <row r="14" spans="1:17" ht="18.75" x14ac:dyDescent="0.2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Q14" s="26"/>
    </row>
    <row r="15" spans="1:17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4.45" customHeight="1" x14ac:dyDescent="0.2"/>
    <row r="5" spans="1:12" ht="14.45" customHeight="1" x14ac:dyDescent="0.2">
      <c r="A5" s="1" t="s">
        <v>167</v>
      </c>
      <c r="B5" s="59" t="s">
        <v>168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4.45" customHeight="1" x14ac:dyDescent="0.2">
      <c r="D6" s="2" t="s">
        <v>7</v>
      </c>
      <c r="F6" s="53" t="s">
        <v>8</v>
      </c>
      <c r="G6" s="53"/>
      <c r="H6" s="53"/>
      <c r="J6" s="64" t="s">
        <v>9</v>
      </c>
      <c r="K6" s="64"/>
      <c r="L6" s="64"/>
    </row>
    <row r="7" spans="1:12" ht="14.45" customHeight="1" x14ac:dyDescent="0.2">
      <c r="D7" s="3"/>
      <c r="F7" s="3"/>
      <c r="G7" s="3"/>
      <c r="H7" s="3"/>
      <c r="J7" s="34"/>
    </row>
    <row r="8" spans="1:12" ht="14.45" customHeight="1" x14ac:dyDescent="0.2">
      <c r="A8" s="53" t="s">
        <v>169</v>
      </c>
      <c r="B8" s="53"/>
      <c r="D8" s="2" t="s">
        <v>170</v>
      </c>
      <c r="F8" s="2" t="s">
        <v>171</v>
      </c>
      <c r="H8" s="2" t="s">
        <v>172</v>
      </c>
      <c r="J8" s="2" t="s">
        <v>170</v>
      </c>
      <c r="L8" s="2" t="s">
        <v>18</v>
      </c>
    </row>
    <row r="9" spans="1:12" ht="21.75" customHeight="1" x14ac:dyDescent="0.2">
      <c r="A9" s="63" t="s">
        <v>173</v>
      </c>
      <c r="B9" s="63"/>
      <c r="D9" s="19">
        <v>2874432</v>
      </c>
      <c r="E9" s="14"/>
      <c r="F9" s="19">
        <v>0</v>
      </c>
      <c r="G9" s="14"/>
      <c r="H9" s="19">
        <v>630000</v>
      </c>
      <c r="I9" s="14"/>
      <c r="J9" s="19">
        <v>2244432</v>
      </c>
      <c r="K9" s="14"/>
      <c r="L9" s="31">
        <f>J9/97504117328741*100</f>
        <v>2.301884332158777E-6</v>
      </c>
    </row>
    <row r="10" spans="1:12" ht="21.75" customHeight="1" x14ac:dyDescent="0.2">
      <c r="A10" s="61" t="s">
        <v>174</v>
      </c>
      <c r="B10" s="61"/>
      <c r="D10" s="26">
        <v>188986</v>
      </c>
      <c r="E10" s="14"/>
      <c r="F10" s="26">
        <v>0</v>
      </c>
      <c r="G10" s="14"/>
      <c r="H10" s="26">
        <v>0</v>
      </c>
      <c r="I10" s="14"/>
      <c r="J10" s="26">
        <v>188986</v>
      </c>
      <c r="K10" s="14"/>
      <c r="L10" s="33">
        <f t="shared" ref="L10:L33" si="0">J10/97504117328741*100</f>
        <v>1.9382360989210573E-7</v>
      </c>
    </row>
    <row r="11" spans="1:12" ht="21.75" customHeight="1" x14ac:dyDescent="0.2">
      <c r="A11" s="61" t="s">
        <v>175</v>
      </c>
      <c r="B11" s="61"/>
      <c r="D11" s="26">
        <v>5818359800</v>
      </c>
      <c r="E11" s="14"/>
      <c r="F11" s="26">
        <v>17050004097127</v>
      </c>
      <c r="G11" s="14"/>
      <c r="H11" s="26">
        <v>17055072017500</v>
      </c>
      <c r="I11" s="14"/>
      <c r="J11" s="26">
        <v>750439427</v>
      </c>
      <c r="K11" s="14"/>
      <c r="L11" s="33">
        <f t="shared" si="0"/>
        <v>7.6964896207392796E-4</v>
      </c>
    </row>
    <row r="12" spans="1:12" ht="21.75" customHeight="1" x14ac:dyDescent="0.2">
      <c r="A12" s="61" t="s">
        <v>176</v>
      </c>
      <c r="B12" s="61"/>
      <c r="D12" s="26">
        <v>21805325911</v>
      </c>
      <c r="E12" s="14"/>
      <c r="F12" s="26">
        <v>49701611620</v>
      </c>
      <c r="G12" s="14"/>
      <c r="H12" s="26">
        <v>65800000900</v>
      </c>
      <c r="I12" s="14"/>
      <c r="J12" s="26">
        <v>5706936631</v>
      </c>
      <c r="K12" s="14"/>
      <c r="L12" s="33">
        <f t="shared" si="0"/>
        <v>5.8530211721816005E-3</v>
      </c>
    </row>
    <row r="13" spans="1:12" ht="21.75" customHeight="1" x14ac:dyDescent="0.2">
      <c r="A13" s="61" t="s">
        <v>177</v>
      </c>
      <c r="B13" s="61"/>
      <c r="D13" s="26">
        <v>586582953</v>
      </c>
      <c r="E13" s="14"/>
      <c r="F13" s="26">
        <v>1595045655031</v>
      </c>
      <c r="G13" s="14"/>
      <c r="H13" s="26">
        <v>1594802405000</v>
      </c>
      <c r="I13" s="14"/>
      <c r="J13" s="26">
        <v>829832984</v>
      </c>
      <c r="K13" s="14"/>
      <c r="L13" s="33">
        <f t="shared" si="0"/>
        <v>8.5107481277141165E-4</v>
      </c>
    </row>
    <row r="14" spans="1:12" ht="21.75" customHeight="1" x14ac:dyDescent="0.2">
      <c r="A14" s="61" t="s">
        <v>178</v>
      </c>
      <c r="B14" s="61"/>
      <c r="D14" s="26">
        <v>6494502898</v>
      </c>
      <c r="E14" s="14"/>
      <c r="F14" s="26">
        <v>1052843</v>
      </c>
      <c r="G14" s="14"/>
      <c r="H14" s="26">
        <v>6400375000</v>
      </c>
      <c r="I14" s="14"/>
      <c r="J14" s="26">
        <v>95180741</v>
      </c>
      <c r="K14" s="14"/>
      <c r="L14" s="33">
        <f t="shared" si="0"/>
        <v>9.761715054461998E-5</v>
      </c>
    </row>
    <row r="15" spans="1:12" ht="21.75" customHeight="1" x14ac:dyDescent="0.2">
      <c r="A15" s="61" t="s">
        <v>179</v>
      </c>
      <c r="B15" s="61"/>
      <c r="D15" s="26">
        <v>58781341</v>
      </c>
      <c r="E15" s="14"/>
      <c r="F15" s="26">
        <v>4467809753424</v>
      </c>
      <c r="G15" s="14"/>
      <c r="H15" s="26">
        <v>4467092140000</v>
      </c>
      <c r="I15" s="14"/>
      <c r="J15" s="26">
        <v>776394765</v>
      </c>
      <c r="K15" s="14"/>
      <c r="L15" s="33">
        <f t="shared" si="0"/>
        <v>7.9626869743596406E-4</v>
      </c>
    </row>
    <row r="16" spans="1:12" ht="21.75" customHeight="1" x14ac:dyDescent="0.2">
      <c r="A16" s="61" t="s">
        <v>180</v>
      </c>
      <c r="B16" s="61"/>
      <c r="D16" s="26">
        <v>288146352</v>
      </c>
      <c r="E16" s="14"/>
      <c r="F16" s="26">
        <v>1223457</v>
      </c>
      <c r="G16" s="14"/>
      <c r="H16" s="26">
        <v>630000</v>
      </c>
      <c r="I16" s="14"/>
      <c r="J16" s="26">
        <v>288739809</v>
      </c>
      <c r="K16" s="14"/>
      <c r="L16" s="33">
        <f t="shared" si="0"/>
        <v>2.9613088853109286E-4</v>
      </c>
    </row>
    <row r="17" spans="1:12" ht="21.75" customHeight="1" x14ac:dyDescent="0.2">
      <c r="A17" s="61" t="s">
        <v>181</v>
      </c>
      <c r="B17" s="61"/>
      <c r="D17" s="26">
        <v>3294562</v>
      </c>
      <c r="E17" s="14"/>
      <c r="F17" s="26">
        <v>13990</v>
      </c>
      <c r="G17" s="14"/>
      <c r="H17" s="26">
        <v>0</v>
      </c>
      <c r="I17" s="14"/>
      <c r="J17" s="26">
        <v>3308552</v>
      </c>
      <c r="K17" s="14"/>
      <c r="L17" s="33">
        <f t="shared" si="0"/>
        <v>3.3932433733490632E-6</v>
      </c>
    </row>
    <row r="18" spans="1:12" ht="21.75" customHeight="1" x14ac:dyDescent="0.2">
      <c r="A18" s="61" t="s">
        <v>182</v>
      </c>
      <c r="B18" s="61"/>
      <c r="D18" s="26">
        <v>20951201</v>
      </c>
      <c r="E18" s="14"/>
      <c r="F18" s="26">
        <v>86295</v>
      </c>
      <c r="G18" s="14"/>
      <c r="H18" s="26">
        <v>630000</v>
      </c>
      <c r="I18" s="14"/>
      <c r="J18" s="26">
        <v>20407496</v>
      </c>
      <c r="K18" s="14"/>
      <c r="L18" s="33">
        <f t="shared" si="0"/>
        <v>2.0929881279982156E-5</v>
      </c>
    </row>
    <row r="19" spans="1:12" ht="21.75" customHeight="1" x14ac:dyDescent="0.2">
      <c r="A19" s="61" t="s">
        <v>183</v>
      </c>
      <c r="B19" s="61"/>
      <c r="D19" s="26">
        <v>69710858</v>
      </c>
      <c r="E19" s="14"/>
      <c r="F19" s="26">
        <v>0</v>
      </c>
      <c r="G19" s="14"/>
      <c r="H19" s="26">
        <v>630000</v>
      </c>
      <c r="I19" s="14"/>
      <c r="J19" s="26">
        <v>69080858</v>
      </c>
      <c r="K19" s="14"/>
      <c r="L19" s="33">
        <f t="shared" si="0"/>
        <v>7.0849170160773545E-5</v>
      </c>
    </row>
    <row r="20" spans="1:12" ht="21.75" customHeight="1" x14ac:dyDescent="0.2">
      <c r="A20" s="61" t="s">
        <v>184</v>
      </c>
      <c r="B20" s="61"/>
      <c r="D20" s="26">
        <v>1597862925</v>
      </c>
      <c r="E20" s="14"/>
      <c r="F20" s="26">
        <v>1055069848097</v>
      </c>
      <c r="G20" s="14"/>
      <c r="H20" s="26">
        <v>1039872620891</v>
      </c>
      <c r="I20" s="14"/>
      <c r="J20" s="26">
        <v>16795090131</v>
      </c>
      <c r="K20" s="14"/>
      <c r="L20" s="33">
        <f t="shared" si="0"/>
        <v>1.7225006072691621E-2</v>
      </c>
    </row>
    <row r="21" spans="1:12" ht="21.75" customHeight="1" x14ac:dyDescent="0.2">
      <c r="A21" s="61" t="s">
        <v>185</v>
      </c>
      <c r="B21" s="61"/>
      <c r="D21" s="26">
        <v>73113517</v>
      </c>
      <c r="E21" s="14"/>
      <c r="F21" s="26">
        <v>350655737705</v>
      </c>
      <c r="G21" s="14"/>
      <c r="H21" s="26">
        <v>350001005000</v>
      </c>
      <c r="I21" s="14"/>
      <c r="J21" s="26">
        <v>727846222</v>
      </c>
      <c r="K21" s="14"/>
      <c r="L21" s="33">
        <f t="shared" si="0"/>
        <v>7.464774226364438E-4</v>
      </c>
    </row>
    <row r="22" spans="1:12" ht="21.75" customHeight="1" x14ac:dyDescent="0.2">
      <c r="A22" s="61" t="s">
        <v>186</v>
      </c>
      <c r="B22" s="61"/>
      <c r="D22" s="26">
        <v>862514902</v>
      </c>
      <c r="E22" s="14"/>
      <c r="F22" s="26">
        <v>37245894193</v>
      </c>
      <c r="G22" s="14"/>
      <c r="H22" s="26">
        <v>38000375000</v>
      </c>
      <c r="I22" s="14"/>
      <c r="J22" s="26">
        <v>108034095</v>
      </c>
      <c r="K22" s="14"/>
      <c r="L22" s="33">
        <f t="shared" si="0"/>
        <v>1.1079952104561547E-4</v>
      </c>
    </row>
    <row r="23" spans="1:12" ht="21.75" customHeight="1" x14ac:dyDescent="0.2">
      <c r="A23" s="61" t="s">
        <v>187</v>
      </c>
      <c r="B23" s="61"/>
      <c r="D23" s="26">
        <v>36382390891</v>
      </c>
      <c r="E23" s="14"/>
      <c r="F23" s="26">
        <v>3673795923124</v>
      </c>
      <c r="G23" s="14"/>
      <c r="H23" s="26">
        <v>3706002505000</v>
      </c>
      <c r="I23" s="14"/>
      <c r="J23" s="26">
        <v>4175809015</v>
      </c>
      <c r="K23" s="14"/>
      <c r="L23" s="33">
        <f t="shared" si="0"/>
        <v>4.2827001868249405E-3</v>
      </c>
    </row>
    <row r="24" spans="1:12" ht="21.75" customHeight="1" x14ac:dyDescent="0.2">
      <c r="A24" s="61" t="s">
        <v>188</v>
      </c>
      <c r="B24" s="61"/>
      <c r="D24" s="26">
        <v>3504000000000</v>
      </c>
      <c r="E24" s="14"/>
      <c r="F24" s="26">
        <v>0</v>
      </c>
      <c r="G24" s="14"/>
      <c r="H24" s="26">
        <v>3504000000000</v>
      </c>
      <c r="I24" s="14"/>
      <c r="J24" s="26">
        <v>0</v>
      </c>
      <c r="K24" s="14"/>
      <c r="L24" s="33">
        <f t="shared" si="0"/>
        <v>0</v>
      </c>
    </row>
    <row r="25" spans="1:12" ht="21.75" customHeight="1" x14ac:dyDescent="0.2">
      <c r="A25" s="61" t="s">
        <v>189</v>
      </c>
      <c r="B25" s="61"/>
      <c r="D25" s="26">
        <v>244000000000</v>
      </c>
      <c r="E25" s="14"/>
      <c r="F25" s="26">
        <v>0</v>
      </c>
      <c r="G25" s="14"/>
      <c r="H25" s="26">
        <v>244000000000</v>
      </c>
      <c r="I25" s="14"/>
      <c r="J25" s="26">
        <v>0</v>
      </c>
      <c r="K25" s="14"/>
      <c r="L25" s="33">
        <f t="shared" si="0"/>
        <v>0</v>
      </c>
    </row>
    <row r="26" spans="1:12" ht="21.75" customHeight="1" x14ac:dyDescent="0.2">
      <c r="A26" s="61" t="s">
        <v>190</v>
      </c>
      <c r="B26" s="61"/>
      <c r="D26" s="26">
        <v>3000000000000</v>
      </c>
      <c r="E26" s="14"/>
      <c r="F26" s="26">
        <v>0</v>
      </c>
      <c r="G26" s="14"/>
      <c r="H26" s="26">
        <v>3000000000000</v>
      </c>
      <c r="I26" s="14"/>
      <c r="J26" s="26">
        <v>0</v>
      </c>
      <c r="K26" s="14"/>
      <c r="L26" s="33">
        <f t="shared" si="0"/>
        <v>0</v>
      </c>
    </row>
    <row r="27" spans="1:12" ht="21.75" customHeight="1" x14ac:dyDescent="0.2">
      <c r="A27" s="61" t="s">
        <v>191</v>
      </c>
      <c r="B27" s="61"/>
      <c r="D27" s="26">
        <v>1000000000000</v>
      </c>
      <c r="E27" s="14"/>
      <c r="F27" s="26">
        <v>0</v>
      </c>
      <c r="G27" s="14"/>
      <c r="H27" s="26">
        <v>500000000000</v>
      </c>
      <c r="I27" s="14"/>
      <c r="J27" s="26">
        <v>500000000000</v>
      </c>
      <c r="K27" s="14"/>
      <c r="L27" s="33">
        <f t="shared" si="0"/>
        <v>0.51279885783101842</v>
      </c>
    </row>
    <row r="28" spans="1:12" ht="21.75" customHeight="1" x14ac:dyDescent="0.2">
      <c r="A28" s="61" t="s">
        <v>192</v>
      </c>
      <c r="B28" s="61"/>
      <c r="D28" s="26">
        <v>756000000000</v>
      </c>
      <c r="E28" s="14"/>
      <c r="F28" s="26">
        <v>0</v>
      </c>
      <c r="G28" s="14"/>
      <c r="H28" s="26">
        <v>756000000000</v>
      </c>
      <c r="I28" s="14"/>
      <c r="J28" s="26">
        <v>0</v>
      </c>
      <c r="K28" s="14"/>
      <c r="L28" s="33">
        <f t="shared" si="0"/>
        <v>0</v>
      </c>
    </row>
    <row r="29" spans="1:12" ht="21.75" customHeight="1" x14ac:dyDescent="0.2">
      <c r="A29" s="61" t="s">
        <v>190</v>
      </c>
      <c r="B29" s="61"/>
      <c r="D29" s="26">
        <v>1000000000000</v>
      </c>
      <c r="E29" s="14"/>
      <c r="F29" s="26">
        <v>0</v>
      </c>
      <c r="G29" s="14"/>
      <c r="H29" s="26">
        <v>0</v>
      </c>
      <c r="I29" s="14"/>
      <c r="J29" s="26">
        <v>1000000000000</v>
      </c>
      <c r="K29" s="14"/>
      <c r="L29" s="33">
        <f t="shared" si="0"/>
        <v>1.0255977156620368</v>
      </c>
    </row>
    <row r="30" spans="1:12" ht="21.75" customHeight="1" x14ac:dyDescent="0.2">
      <c r="A30" s="61" t="s">
        <v>191</v>
      </c>
      <c r="B30" s="61"/>
      <c r="D30" s="26">
        <v>3761000000000</v>
      </c>
      <c r="E30" s="14"/>
      <c r="F30" s="26">
        <v>0</v>
      </c>
      <c r="G30" s="14"/>
      <c r="H30" s="26">
        <v>0</v>
      </c>
      <c r="I30" s="14"/>
      <c r="J30" s="26">
        <v>3761000000000</v>
      </c>
      <c r="K30" s="14"/>
      <c r="L30" s="33">
        <f t="shared" si="0"/>
        <v>3.8572730086049209</v>
      </c>
    </row>
    <row r="31" spans="1:12" ht="21.75" customHeight="1" x14ac:dyDescent="0.2">
      <c r="A31" s="61" t="s">
        <v>188</v>
      </c>
      <c r="B31" s="61"/>
      <c r="D31" s="26">
        <v>200000000000</v>
      </c>
      <c r="E31" s="14"/>
      <c r="F31" s="26">
        <v>0</v>
      </c>
      <c r="G31" s="14"/>
      <c r="H31" s="26">
        <v>0</v>
      </c>
      <c r="I31" s="14"/>
      <c r="J31" s="26">
        <v>200000000000</v>
      </c>
      <c r="K31" s="14"/>
      <c r="L31" s="33">
        <f t="shared" si="0"/>
        <v>0.20511954313240738</v>
      </c>
    </row>
    <row r="32" spans="1:12" ht="21.75" customHeight="1" x14ac:dyDescent="0.2">
      <c r="A32" s="61" t="s">
        <v>193</v>
      </c>
      <c r="B32" s="61"/>
      <c r="D32" s="26">
        <v>638000000000</v>
      </c>
      <c r="E32" s="14"/>
      <c r="F32" s="26">
        <v>0</v>
      </c>
      <c r="G32" s="14"/>
      <c r="H32" s="26">
        <v>0</v>
      </c>
      <c r="I32" s="14"/>
      <c r="J32" s="26">
        <v>638000000000</v>
      </c>
      <c r="K32" s="14"/>
      <c r="L32" s="33">
        <f t="shared" si="0"/>
        <v>0.65433134259237957</v>
      </c>
    </row>
    <row r="33" spans="1:12" ht="21.75" customHeight="1" x14ac:dyDescent="0.2">
      <c r="A33" s="62" t="s">
        <v>188</v>
      </c>
      <c r="B33" s="62"/>
      <c r="D33" s="27">
        <v>0</v>
      </c>
      <c r="E33" s="14"/>
      <c r="F33" s="27">
        <v>879000000000</v>
      </c>
      <c r="G33" s="14"/>
      <c r="H33" s="27">
        <v>0</v>
      </c>
      <c r="I33" s="14"/>
      <c r="J33" s="27">
        <v>879000000000</v>
      </c>
      <c r="K33" s="14"/>
      <c r="L33" s="33">
        <f t="shared" si="0"/>
        <v>0.90150039206693056</v>
      </c>
    </row>
    <row r="34" spans="1:12" ht="21.75" customHeight="1" x14ac:dyDescent="0.2">
      <c r="A34" s="56" t="s">
        <v>20</v>
      </c>
      <c r="B34" s="56"/>
      <c r="D34" s="17">
        <v>14177064601529</v>
      </c>
      <c r="E34" s="14"/>
      <c r="F34" s="17">
        <v>29158330896906</v>
      </c>
      <c r="G34" s="14"/>
      <c r="H34" s="17">
        <v>36327045964291</v>
      </c>
      <c r="I34" s="14"/>
      <c r="J34" s="17">
        <v>7008349534144</v>
      </c>
      <c r="K34" s="14"/>
      <c r="L34" s="18">
        <f>SUM(L9:L33)</f>
        <v>7.1877472727791867</v>
      </c>
    </row>
  </sheetData>
  <mergeCells count="33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21:B21"/>
    <mergeCell ref="A22:B22"/>
    <mergeCell ref="A13:B13"/>
    <mergeCell ref="A14:B14"/>
    <mergeCell ref="A15:B15"/>
    <mergeCell ref="A16:B16"/>
    <mergeCell ref="A17:B17"/>
    <mergeCell ref="A33:B33"/>
    <mergeCell ref="A34:B34"/>
    <mergeCell ref="J6:L6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"/>
  <sheetViews>
    <sheetView rightToLeft="1" workbookViewId="0">
      <selection activeCell="K8" sqref="K8"/>
    </sheetView>
  </sheetViews>
  <sheetFormatPr defaultRowHeight="12.75" x14ac:dyDescent="0.2"/>
  <cols>
    <col min="1" max="1" width="51.85546875" bestFit="1" customWidth="1"/>
    <col min="2" max="2" width="1.28515625" customWidth="1"/>
    <col min="3" max="3" width="13" customWidth="1"/>
    <col min="4" max="4" width="1.28515625" customWidth="1"/>
    <col min="5" max="5" width="53.85546875" bestFit="1" customWidth="1"/>
    <col min="6" max="6" width="1.28515625" customWidth="1"/>
    <col min="7" max="7" width="13" customWidth="1"/>
    <col min="8" max="8" width="1.28515625" customWidth="1"/>
    <col min="9" max="9" width="18.85546875" bestFit="1" customWidth="1"/>
    <col min="10" max="10" width="1.28515625" customWidth="1"/>
    <col min="11" max="11" width="33.140625" customWidth="1"/>
    <col min="12" max="12" width="1.28515625" customWidth="1"/>
    <col min="13" max="13" width="14.28515625" customWidth="1"/>
    <col min="14" max="14" width="1.28515625" customWidth="1"/>
    <col min="15" max="15" width="21.42578125" customWidth="1"/>
    <col min="16" max="16" width="0.28515625" customWidth="1"/>
  </cols>
  <sheetData>
    <row r="1" spans="1:15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4.45" customHeight="1" x14ac:dyDescent="0.2"/>
    <row r="5" spans="1:15" ht="29.1" customHeight="1" x14ac:dyDescent="0.2">
      <c r="A5" s="47" t="s">
        <v>290</v>
      </c>
      <c r="B5" s="59"/>
      <c r="C5" s="59"/>
      <c r="D5" s="59"/>
      <c r="E5" s="59"/>
      <c r="F5" s="59"/>
      <c r="G5" s="59"/>
      <c r="H5" s="59"/>
      <c r="I5" s="59"/>
    </row>
    <row r="6" spans="1:15" ht="14.45" customHeight="1" x14ac:dyDescent="0.2"/>
    <row r="7" spans="1:15" ht="14.45" customHeight="1" x14ac:dyDescent="0.2">
      <c r="A7" s="52" t="s">
        <v>195</v>
      </c>
      <c r="C7" s="52" t="s">
        <v>291</v>
      </c>
      <c r="E7" s="52" t="s">
        <v>170</v>
      </c>
      <c r="G7" s="52" t="s">
        <v>196</v>
      </c>
      <c r="I7" s="52" t="s">
        <v>292</v>
      </c>
    </row>
    <row r="8" spans="1:15" ht="21.75" customHeight="1" x14ac:dyDescent="0.2">
      <c r="A8" s="49" t="s">
        <v>293</v>
      </c>
      <c r="C8" s="90" t="s">
        <v>294</v>
      </c>
      <c r="E8" s="81">
        <f>'درآمد سرمایه گذاری در سهام'!J10</f>
        <v>552928866</v>
      </c>
      <c r="G8" s="82">
        <v>2.4014228139641154E-4</v>
      </c>
      <c r="I8" s="82">
        <v>5.6708258189326454E-6</v>
      </c>
      <c r="K8" s="21"/>
      <c r="L8" s="21"/>
    </row>
    <row r="9" spans="1:15" ht="21.75" customHeight="1" x14ac:dyDescent="0.2">
      <c r="A9" s="50" t="s">
        <v>295</v>
      </c>
      <c r="C9" s="91" t="s">
        <v>296</v>
      </c>
      <c r="E9" s="83">
        <f>'درآمد سرمایه گذاری در صندوق'!J11</f>
        <v>4962100500</v>
      </c>
      <c r="G9" s="84">
        <v>2.1550875851510968E-3</v>
      </c>
      <c r="I9" s="84">
        <v>5.0891189376860254E-5</v>
      </c>
    </row>
    <row r="10" spans="1:15" ht="21.75" customHeight="1" x14ac:dyDescent="0.2">
      <c r="A10" s="50" t="s">
        <v>297</v>
      </c>
      <c r="C10" s="91" t="s">
        <v>298</v>
      </c>
      <c r="E10" s="83">
        <f>'درآمد سرمایه گذاری در اوراق به'!J59</f>
        <v>2094342466467</v>
      </c>
      <c r="G10" s="84">
        <v>0.90959291302902046</v>
      </c>
      <c r="I10" s="84">
        <v>2.1479528494227938E-2</v>
      </c>
    </row>
    <row r="11" spans="1:15" ht="21.75" customHeight="1" x14ac:dyDescent="0.2">
      <c r="A11" s="50" t="s">
        <v>299</v>
      </c>
      <c r="C11" s="91" t="s">
        <v>300</v>
      </c>
      <c r="E11" s="83">
        <f>'سود سپرده بانکی'!G85</f>
        <v>202641090121</v>
      </c>
      <c r="G11" s="84">
        <v>8.8008958617676464E-2</v>
      </c>
      <c r="I11" s="84">
        <v>2.07828239127386E-3</v>
      </c>
    </row>
    <row r="12" spans="1:15" ht="21.75" customHeight="1" x14ac:dyDescent="0.2">
      <c r="A12" s="51" t="s">
        <v>197</v>
      </c>
      <c r="C12" s="92" t="s">
        <v>301</v>
      </c>
      <c r="E12" s="85">
        <f>'سایر درآمدها'!D11</f>
        <v>6673781</v>
      </c>
      <c r="G12" s="86">
        <v>2.898486755582091E-6</v>
      </c>
      <c r="I12" s="86">
        <v>6.8446145484294766E-8</v>
      </c>
    </row>
    <row r="13" spans="1:15" ht="21.75" customHeight="1" thickBot="1" x14ac:dyDescent="0.25">
      <c r="A13" s="48" t="s">
        <v>20</v>
      </c>
      <c r="C13" s="93"/>
      <c r="E13" s="87">
        <f>SUM(E8:E12)</f>
        <v>2302505259735</v>
      </c>
      <c r="G13" s="88">
        <f>SUM(G8:G12)</f>
        <v>1</v>
      </c>
      <c r="I13" s="89">
        <f>SUM(I8:I12)</f>
        <v>2.3614441346843075E-2</v>
      </c>
    </row>
    <row r="14" spans="1:15" ht="13.5" thickTop="1" x14ac:dyDescent="0.2"/>
  </sheetData>
  <mergeCells count="4">
    <mergeCell ref="A1:O1"/>
    <mergeCell ref="A2:O2"/>
    <mergeCell ref="A3:O3"/>
    <mergeCell ref="B5:I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5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4.7109375" bestFit="1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9.5703125" customWidth="1"/>
  </cols>
  <sheetData>
    <row r="1" spans="1:2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ht="14.45" customHeight="1" x14ac:dyDescent="0.2"/>
    <row r="5" spans="1:23" ht="14.45" customHeight="1" x14ac:dyDescent="0.2">
      <c r="A5" s="1" t="s">
        <v>198</v>
      </c>
      <c r="B5" s="59" t="s">
        <v>199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4.45" customHeight="1" x14ac:dyDescent="0.2">
      <c r="D6" s="53" t="s">
        <v>200</v>
      </c>
      <c r="E6" s="53"/>
      <c r="F6" s="53"/>
      <c r="G6" s="53"/>
      <c r="H6" s="53"/>
      <c r="I6" s="53"/>
      <c r="J6" s="53"/>
      <c r="K6" s="53"/>
      <c r="L6" s="53"/>
      <c r="N6" s="53" t="s">
        <v>201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3"/>
      <c r="E7" s="3"/>
      <c r="F7" s="3"/>
      <c r="G7" s="3"/>
      <c r="H7" s="3"/>
      <c r="I7" s="3"/>
      <c r="J7" s="57" t="s">
        <v>20</v>
      </c>
      <c r="K7" s="57"/>
      <c r="L7" s="57"/>
      <c r="N7" s="3"/>
      <c r="O7" s="3"/>
      <c r="P7" s="3"/>
      <c r="Q7" s="3"/>
      <c r="R7" s="3"/>
      <c r="S7" s="3"/>
      <c r="T7" s="3"/>
      <c r="U7" s="57" t="s">
        <v>20</v>
      </c>
      <c r="V7" s="57"/>
      <c r="W7" s="57"/>
    </row>
    <row r="8" spans="1:23" ht="14.45" customHeight="1" x14ac:dyDescent="0.2">
      <c r="A8" s="53" t="s">
        <v>202</v>
      </c>
      <c r="B8" s="53"/>
      <c r="D8" s="2" t="s">
        <v>203</v>
      </c>
      <c r="F8" s="2" t="s">
        <v>204</v>
      </c>
      <c r="H8" s="2" t="s">
        <v>205</v>
      </c>
      <c r="J8" s="4" t="s">
        <v>170</v>
      </c>
      <c r="K8" s="3"/>
      <c r="L8" s="4" t="s">
        <v>196</v>
      </c>
      <c r="N8" s="2" t="s">
        <v>203</v>
      </c>
      <c r="P8" s="53" t="s">
        <v>204</v>
      </c>
      <c r="Q8" s="53"/>
      <c r="S8" s="2" t="s">
        <v>205</v>
      </c>
      <c r="U8" s="4" t="s">
        <v>170</v>
      </c>
      <c r="V8" s="3"/>
      <c r="W8" s="4" t="s">
        <v>196</v>
      </c>
    </row>
    <row r="9" spans="1:23" ht="21.75" customHeight="1" x14ac:dyDescent="0.2">
      <c r="A9" s="54" t="s">
        <v>19</v>
      </c>
      <c r="B9" s="54"/>
      <c r="D9" s="15">
        <v>0</v>
      </c>
      <c r="E9" s="14"/>
      <c r="F9" s="15">
        <v>4103780145</v>
      </c>
      <c r="G9" s="14"/>
      <c r="H9" s="15">
        <v>-3550851279</v>
      </c>
      <c r="I9" s="14"/>
      <c r="J9" s="15">
        <v>552928866</v>
      </c>
      <c r="K9" s="14"/>
      <c r="L9" s="16">
        <f>J9/درآمد!E13</f>
        <v>2.4014228139641154E-4</v>
      </c>
      <c r="M9" s="14"/>
      <c r="N9" s="15">
        <v>0</v>
      </c>
      <c r="O9" s="14"/>
      <c r="P9" s="55">
        <v>-9005490412</v>
      </c>
      <c r="Q9" s="72"/>
      <c r="R9" s="14"/>
      <c r="S9" s="15">
        <v>-17334383321</v>
      </c>
      <c r="T9" s="14"/>
      <c r="U9" s="15">
        <v>-26339873733</v>
      </c>
      <c r="V9" s="14"/>
      <c r="W9" s="16">
        <f>U9/درآمد!E13</f>
        <v>-1.1439658442314052E-2</v>
      </c>
    </row>
    <row r="10" spans="1:23" ht="21.75" customHeight="1" x14ac:dyDescent="0.2">
      <c r="A10" s="56" t="s">
        <v>20</v>
      </c>
      <c r="B10" s="56"/>
      <c r="D10" s="17">
        <v>0</v>
      </c>
      <c r="E10" s="14"/>
      <c r="F10" s="17">
        <v>4103780145</v>
      </c>
      <c r="G10" s="14"/>
      <c r="H10" s="17">
        <v>-3550851279</v>
      </c>
      <c r="I10" s="14"/>
      <c r="J10" s="17">
        <v>552928866</v>
      </c>
      <c r="K10" s="14"/>
      <c r="L10" s="18">
        <f>SUM(L9)</f>
        <v>2.4014228139641154E-4</v>
      </c>
      <c r="M10" s="14"/>
      <c r="N10" s="17">
        <v>0</v>
      </c>
      <c r="O10" s="14"/>
      <c r="P10" s="14"/>
      <c r="Q10" s="17">
        <v>-9005490412</v>
      </c>
      <c r="R10" s="14"/>
      <c r="S10" s="17">
        <v>-17334383321</v>
      </c>
      <c r="T10" s="14"/>
      <c r="U10" s="17">
        <v>-26339873733</v>
      </c>
      <c r="V10" s="14"/>
      <c r="W10" s="18">
        <f>SUM(W9)</f>
        <v>-1.1439658442314052E-2</v>
      </c>
    </row>
    <row r="11" spans="1:23" x14ac:dyDescent="0.2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4"/>
  <sheetViews>
    <sheetView rightToLeft="1" workbookViewId="0">
      <selection activeCell="W11" sqref="W11"/>
    </sheetView>
  </sheetViews>
  <sheetFormatPr defaultRowHeight="12.75" x14ac:dyDescent="0.2"/>
  <cols>
    <col min="1" max="1" width="5.140625" customWidth="1"/>
    <col min="2" max="2" width="24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7109375" bestFit="1" customWidth="1"/>
    <col min="18" max="18" width="1.28515625" customWidth="1"/>
    <col min="19" max="19" width="13.855468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7.85546875" bestFit="1" customWidth="1"/>
  </cols>
  <sheetData>
    <row r="1" spans="1:2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6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6" ht="14.45" customHeight="1" x14ac:dyDescent="0.2"/>
    <row r="5" spans="1:26" ht="14.45" customHeight="1" x14ac:dyDescent="0.2">
      <c r="A5" s="1" t="s">
        <v>206</v>
      </c>
      <c r="B5" s="59" t="s">
        <v>207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6" ht="14.45" customHeight="1" x14ac:dyDescent="0.2">
      <c r="D6" s="53" t="s">
        <v>200</v>
      </c>
      <c r="E6" s="53"/>
      <c r="F6" s="53"/>
      <c r="G6" s="53"/>
      <c r="H6" s="53"/>
      <c r="I6" s="53"/>
      <c r="J6" s="53"/>
      <c r="K6" s="53"/>
      <c r="L6" s="53"/>
      <c r="N6" s="53" t="s">
        <v>201</v>
      </c>
      <c r="O6" s="53"/>
      <c r="P6" s="53"/>
      <c r="Q6" s="53"/>
      <c r="R6" s="53"/>
      <c r="S6" s="53"/>
      <c r="T6" s="53"/>
      <c r="U6" s="53"/>
      <c r="V6" s="53"/>
      <c r="W6" s="53"/>
    </row>
    <row r="7" spans="1:26" ht="14.45" customHeight="1" x14ac:dyDescent="0.2">
      <c r="D7" s="3"/>
      <c r="E7" s="3"/>
      <c r="F7" s="3"/>
      <c r="G7" s="3"/>
      <c r="H7" s="3"/>
      <c r="I7" s="3"/>
      <c r="J7" s="57" t="s">
        <v>20</v>
      </c>
      <c r="K7" s="57"/>
      <c r="L7" s="57"/>
      <c r="N7" s="3"/>
      <c r="O7" s="3"/>
      <c r="P7" s="3"/>
      <c r="Q7" s="3"/>
      <c r="R7" s="3"/>
      <c r="S7" s="3"/>
      <c r="T7" s="3"/>
      <c r="U7" s="57" t="s">
        <v>20</v>
      </c>
      <c r="V7" s="57"/>
      <c r="W7" s="57"/>
    </row>
    <row r="8" spans="1:26" ht="14.45" customHeight="1" x14ac:dyDescent="0.2">
      <c r="A8" s="53" t="s">
        <v>27</v>
      </c>
      <c r="B8" s="53"/>
      <c r="D8" s="2" t="s">
        <v>208</v>
      </c>
      <c r="F8" s="2" t="s">
        <v>204</v>
      </c>
      <c r="H8" s="2" t="s">
        <v>205</v>
      </c>
      <c r="J8" s="4" t="s">
        <v>170</v>
      </c>
      <c r="K8" s="3"/>
      <c r="L8" s="95" t="s">
        <v>196</v>
      </c>
      <c r="N8" s="2" t="s">
        <v>208</v>
      </c>
      <c r="P8" s="53" t="s">
        <v>204</v>
      </c>
      <c r="Q8" s="53"/>
      <c r="S8" s="2" t="s">
        <v>205</v>
      </c>
      <c r="U8" s="4" t="s">
        <v>170</v>
      </c>
      <c r="V8" s="3"/>
      <c r="W8" s="4" t="s">
        <v>196</v>
      </c>
    </row>
    <row r="9" spans="1:26" ht="21.75" customHeight="1" x14ac:dyDescent="0.45">
      <c r="A9" s="63" t="s">
        <v>209</v>
      </c>
      <c r="B9" s="63"/>
      <c r="D9" s="37">
        <v>0</v>
      </c>
      <c r="E9" s="13"/>
      <c r="F9" s="37">
        <v>0</v>
      </c>
      <c r="G9" s="13"/>
      <c r="H9" s="37">
        <v>0</v>
      </c>
      <c r="I9" s="13"/>
      <c r="J9" s="37">
        <v>0</v>
      </c>
      <c r="K9" s="13"/>
      <c r="L9" s="43">
        <f>J9/درآمد!E$13</f>
        <v>0</v>
      </c>
      <c r="M9" s="13"/>
      <c r="N9" s="37">
        <v>0</v>
      </c>
      <c r="O9" s="13"/>
      <c r="P9" s="76">
        <v>0</v>
      </c>
      <c r="Q9" s="76"/>
      <c r="R9" s="13"/>
      <c r="S9" s="37">
        <v>1528384000</v>
      </c>
      <c r="T9" s="13"/>
      <c r="U9" s="37">
        <v>1528384000</v>
      </c>
      <c r="V9" s="13"/>
      <c r="W9" s="38">
        <f>U9/درآمد!E13</f>
        <v>6.6379175184855157E-4</v>
      </c>
      <c r="X9" s="13"/>
      <c r="Y9" s="13"/>
      <c r="Z9" s="20"/>
    </row>
    <row r="10" spans="1:26" ht="21.75" customHeight="1" x14ac:dyDescent="0.45">
      <c r="A10" s="62" t="s">
        <v>30</v>
      </c>
      <c r="B10" s="62"/>
      <c r="D10" s="39">
        <v>0</v>
      </c>
      <c r="E10" s="13"/>
      <c r="F10" s="39">
        <v>4962100500</v>
      </c>
      <c r="G10" s="13"/>
      <c r="H10" s="39">
        <v>0</v>
      </c>
      <c r="I10" s="13"/>
      <c r="J10" s="39">
        <v>4962100500</v>
      </c>
      <c r="K10" s="13"/>
      <c r="L10" s="40">
        <f>J10/درآمد!E$13</f>
        <v>2.1550875851510968E-3</v>
      </c>
      <c r="M10" s="13"/>
      <c r="N10" s="39">
        <v>0</v>
      </c>
      <c r="O10" s="13"/>
      <c r="P10" s="73">
        <v>-50426449289</v>
      </c>
      <c r="Q10" s="74"/>
      <c r="R10" s="13"/>
      <c r="S10" s="39">
        <v>0</v>
      </c>
      <c r="T10" s="13"/>
      <c r="U10" s="39">
        <v>-50426449289</v>
      </c>
      <c r="V10" s="13"/>
      <c r="W10" s="40">
        <f>U10/درآمد!E13</f>
        <v>-2.1900687990091143E-2</v>
      </c>
      <c r="X10" s="13"/>
      <c r="Y10" s="13"/>
      <c r="Z10" s="14"/>
    </row>
    <row r="11" spans="1:26" ht="21.75" customHeight="1" thickBot="1" x14ac:dyDescent="0.5">
      <c r="A11" s="56" t="s">
        <v>20</v>
      </c>
      <c r="B11" s="56"/>
      <c r="D11" s="41">
        <v>0</v>
      </c>
      <c r="E11" s="13"/>
      <c r="F11" s="41">
        <v>4962100500</v>
      </c>
      <c r="G11" s="13"/>
      <c r="H11" s="41">
        <v>0</v>
      </c>
      <c r="I11" s="13"/>
      <c r="J11" s="41">
        <v>4962100500</v>
      </c>
      <c r="K11" s="13"/>
      <c r="L11" s="94">
        <f>SUM(L9:L10)</f>
        <v>2.1550875851510968E-3</v>
      </c>
      <c r="M11" s="13"/>
      <c r="N11" s="41">
        <v>0</v>
      </c>
      <c r="O11" s="13"/>
      <c r="P11" s="13"/>
      <c r="Q11" s="41">
        <v>-50426449289</v>
      </c>
      <c r="R11" s="13"/>
      <c r="S11" s="41">
        <v>1528384000</v>
      </c>
      <c r="T11" s="13"/>
      <c r="U11" s="41">
        <v>-48898065289</v>
      </c>
      <c r="V11" s="13"/>
      <c r="W11" s="42">
        <f>SUM(W9:W10)</f>
        <v>-2.123689623824259E-2</v>
      </c>
      <c r="X11" s="13"/>
      <c r="Y11" s="13"/>
      <c r="Z11" s="14"/>
    </row>
    <row r="12" spans="1:26" ht="13.5" thickTop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8.75" x14ac:dyDescent="0.2">
      <c r="S14" s="75"/>
      <c r="T14" s="75"/>
    </row>
  </sheetData>
  <mergeCells count="16">
    <mergeCell ref="A1:W1"/>
    <mergeCell ref="A2:W2"/>
    <mergeCell ref="A3:W3"/>
    <mergeCell ref="B5:W5"/>
    <mergeCell ref="D6:L6"/>
    <mergeCell ref="N6:W6"/>
    <mergeCell ref="U7:W7"/>
    <mergeCell ref="A8:B8"/>
    <mergeCell ref="P8:Q8"/>
    <mergeCell ref="A9:B9"/>
    <mergeCell ref="P9:Q9"/>
    <mergeCell ref="A10:B10"/>
    <mergeCell ref="P10:Q10"/>
    <mergeCell ref="A11:B11"/>
    <mergeCell ref="S14:T14"/>
    <mergeCell ref="J7:L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3"/>
  <sheetViews>
    <sheetView rightToLeft="1" tabSelected="1" workbookViewId="0">
      <selection activeCell="J59" sqref="J59"/>
    </sheetView>
  </sheetViews>
  <sheetFormatPr defaultRowHeight="12.75" x14ac:dyDescent="0.2"/>
  <cols>
    <col min="1" max="1" width="5.140625" customWidth="1"/>
    <col min="2" max="2" width="29.5703125" customWidth="1"/>
    <col min="3" max="3" width="1.28515625" customWidth="1"/>
    <col min="4" max="4" width="17.85546875" style="14" bestFit="1" customWidth="1"/>
    <col min="5" max="5" width="1.28515625" style="14" customWidth="1"/>
    <col min="6" max="6" width="17" style="14" bestFit="1" customWidth="1"/>
    <col min="7" max="7" width="1.28515625" style="14" customWidth="1"/>
    <col min="8" max="8" width="12.85546875" style="14" bestFit="1" customWidth="1"/>
    <col min="9" max="9" width="1.28515625" style="14" customWidth="1"/>
    <col min="10" max="10" width="17.5703125" style="14" bestFit="1" customWidth="1"/>
    <col min="11" max="11" width="1.28515625" style="14" customWidth="1"/>
    <col min="12" max="12" width="17.85546875" style="14" bestFit="1" customWidth="1"/>
    <col min="13" max="13" width="1.28515625" style="14" customWidth="1"/>
    <col min="14" max="14" width="18.7109375" style="14" bestFit="1" customWidth="1"/>
    <col min="15" max="15" width="1.28515625" style="14" customWidth="1"/>
    <col min="16" max="16" width="16.140625" style="14" bestFit="1" customWidth="1"/>
    <col min="17" max="17" width="1.28515625" style="14" customWidth="1"/>
    <col min="18" max="18" width="18.85546875" style="14" bestFit="1" customWidth="1"/>
    <col min="19" max="19" width="0.28515625" customWidth="1"/>
  </cols>
  <sheetData>
    <row r="1" spans="1:1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1.75" customHeight="1" x14ac:dyDescent="0.2">
      <c r="A2" s="58" t="s">
        <v>194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45" customHeight="1" x14ac:dyDescent="0.2"/>
    <row r="5" spans="1:18" ht="14.45" customHeight="1" x14ac:dyDescent="0.2">
      <c r="A5" s="1" t="s">
        <v>210</v>
      </c>
      <c r="B5" s="59" t="s">
        <v>211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D6" s="53" t="s">
        <v>200</v>
      </c>
      <c r="E6" s="53"/>
      <c r="F6" s="53"/>
      <c r="G6" s="53"/>
      <c r="H6" s="53"/>
      <c r="I6" s="53"/>
      <c r="J6" s="53"/>
      <c r="L6" s="53" t="s">
        <v>201</v>
      </c>
      <c r="M6" s="53"/>
      <c r="N6" s="53"/>
      <c r="O6" s="53"/>
      <c r="P6" s="53"/>
      <c r="Q6" s="53"/>
      <c r="R6" s="53"/>
    </row>
    <row r="7" spans="1:18" ht="14.45" customHeight="1" x14ac:dyDescent="0.2">
      <c r="D7" s="35"/>
      <c r="E7" s="35"/>
      <c r="F7" s="35"/>
      <c r="G7" s="35"/>
      <c r="H7" s="35"/>
      <c r="I7" s="35"/>
      <c r="J7" s="35"/>
      <c r="L7" s="35"/>
      <c r="M7" s="35"/>
      <c r="N7" s="35"/>
      <c r="O7" s="35"/>
      <c r="P7" s="35"/>
      <c r="Q7" s="35"/>
      <c r="R7" s="35"/>
    </row>
    <row r="8" spans="1:18" ht="14.45" customHeight="1" x14ac:dyDescent="0.2">
      <c r="A8" s="53" t="s">
        <v>212</v>
      </c>
      <c r="B8" s="53"/>
      <c r="D8" s="2" t="s">
        <v>213</v>
      </c>
      <c r="F8" s="2" t="s">
        <v>204</v>
      </c>
      <c r="H8" s="2" t="s">
        <v>205</v>
      </c>
      <c r="J8" s="2" t="s">
        <v>20</v>
      </c>
      <c r="L8" s="2" t="s">
        <v>213</v>
      </c>
      <c r="N8" s="2" t="s">
        <v>204</v>
      </c>
      <c r="P8" s="2" t="s">
        <v>205</v>
      </c>
      <c r="R8" s="2" t="s">
        <v>20</v>
      </c>
    </row>
    <row r="9" spans="1:18" ht="21.75" customHeight="1" x14ac:dyDescent="0.2">
      <c r="A9" s="63" t="s">
        <v>86</v>
      </c>
      <c r="B9" s="63"/>
      <c r="D9" s="19">
        <v>155535529435</v>
      </c>
      <c r="F9" s="19">
        <v>46828914654</v>
      </c>
      <c r="H9" s="19">
        <v>-100951562</v>
      </c>
      <c r="J9" s="19">
        <f>D9+F9+H9</f>
        <v>202263492527</v>
      </c>
      <c r="L9" s="19">
        <v>631852242687</v>
      </c>
      <c r="N9" s="19">
        <v>-164875777311</v>
      </c>
      <c r="P9" s="19">
        <v>-100951562</v>
      </c>
      <c r="R9" s="19">
        <f>L9+N9+P9</f>
        <v>466875513814</v>
      </c>
    </row>
    <row r="10" spans="1:18" ht="21.75" customHeight="1" x14ac:dyDescent="0.2">
      <c r="A10" s="61" t="s">
        <v>214</v>
      </c>
      <c r="B10" s="61"/>
      <c r="D10" s="26">
        <v>0</v>
      </c>
      <c r="F10" s="26">
        <v>0</v>
      </c>
      <c r="H10" s="26">
        <v>0</v>
      </c>
      <c r="J10" s="20">
        <f t="shared" ref="J10:J58" si="0">D10+F10+H10</f>
        <v>0</v>
      </c>
      <c r="L10" s="26">
        <v>4111315</v>
      </c>
      <c r="N10" s="26">
        <v>0</v>
      </c>
      <c r="P10" s="26">
        <v>247084</v>
      </c>
      <c r="R10" s="20">
        <f t="shared" ref="R10:R58" si="1">L10+N10+P10</f>
        <v>4358399</v>
      </c>
    </row>
    <row r="11" spans="1:18" ht="21.75" customHeight="1" x14ac:dyDescent="0.2">
      <c r="A11" s="61" t="s">
        <v>215</v>
      </c>
      <c r="B11" s="61"/>
      <c r="D11" s="26">
        <v>0</v>
      </c>
      <c r="F11" s="26">
        <v>0</v>
      </c>
      <c r="H11" s="26">
        <v>0</v>
      </c>
      <c r="J11" s="20">
        <f t="shared" si="0"/>
        <v>0</v>
      </c>
      <c r="L11" s="26">
        <v>9148775203</v>
      </c>
      <c r="N11" s="26">
        <v>0</v>
      </c>
      <c r="P11" s="26">
        <v>6437410400</v>
      </c>
      <c r="R11" s="20">
        <f t="shared" si="1"/>
        <v>15586185603</v>
      </c>
    </row>
    <row r="12" spans="1:18" ht="21.75" customHeight="1" x14ac:dyDescent="0.2">
      <c r="A12" s="61" t="s">
        <v>216</v>
      </c>
      <c r="B12" s="61"/>
      <c r="D12" s="26">
        <v>0</v>
      </c>
      <c r="F12" s="26">
        <v>0</v>
      </c>
      <c r="H12" s="26">
        <v>0</v>
      </c>
      <c r="J12" s="20">
        <f t="shared" si="0"/>
        <v>0</v>
      </c>
      <c r="L12" s="26">
        <v>301682996082</v>
      </c>
      <c r="N12" s="26">
        <v>0</v>
      </c>
      <c r="P12" s="26">
        <v>97652918644</v>
      </c>
      <c r="R12" s="20">
        <f t="shared" si="1"/>
        <v>399335914726</v>
      </c>
    </row>
    <row r="13" spans="1:18" ht="21.75" customHeight="1" x14ac:dyDescent="0.2">
      <c r="A13" s="61" t="s">
        <v>217</v>
      </c>
      <c r="B13" s="61"/>
      <c r="D13" s="26">
        <v>0</v>
      </c>
      <c r="F13" s="26">
        <v>0</v>
      </c>
      <c r="H13" s="26">
        <v>0</v>
      </c>
      <c r="J13" s="20">
        <f t="shared" si="0"/>
        <v>0</v>
      </c>
      <c r="L13" s="26">
        <v>760336931</v>
      </c>
      <c r="N13" s="26">
        <v>0</v>
      </c>
      <c r="P13" s="26">
        <v>5168718877</v>
      </c>
      <c r="R13" s="20">
        <f t="shared" si="1"/>
        <v>5929055808</v>
      </c>
    </row>
    <row r="14" spans="1:18" ht="21.75" customHeight="1" x14ac:dyDescent="0.2">
      <c r="A14" s="61" t="s">
        <v>80</v>
      </c>
      <c r="B14" s="61"/>
      <c r="D14" s="26">
        <v>8774085250</v>
      </c>
      <c r="F14" s="26">
        <v>0</v>
      </c>
      <c r="H14" s="26">
        <v>0</v>
      </c>
      <c r="J14" s="20">
        <f t="shared" si="0"/>
        <v>8774085250</v>
      </c>
      <c r="L14" s="26">
        <f>456038149498-16</f>
        <v>456038149482</v>
      </c>
      <c r="N14" s="26">
        <v>-7563489108</v>
      </c>
      <c r="P14" s="26">
        <v>88305930021</v>
      </c>
      <c r="R14" s="20">
        <f t="shared" si="1"/>
        <v>536780590395</v>
      </c>
    </row>
    <row r="15" spans="1:18" ht="21.75" customHeight="1" x14ac:dyDescent="0.2">
      <c r="A15" s="61" t="s">
        <v>218</v>
      </c>
      <c r="B15" s="61"/>
      <c r="D15" s="26">
        <v>0</v>
      </c>
      <c r="F15" s="26">
        <v>0</v>
      </c>
      <c r="H15" s="26">
        <v>0</v>
      </c>
      <c r="J15" s="20">
        <f t="shared" si="0"/>
        <v>0</v>
      </c>
      <c r="L15" s="26">
        <v>369374983758</v>
      </c>
      <c r="N15" s="26">
        <v>0</v>
      </c>
      <c r="P15" s="26">
        <v>78869623852</v>
      </c>
      <c r="R15" s="20">
        <f t="shared" si="1"/>
        <v>448244607610</v>
      </c>
    </row>
    <row r="16" spans="1:18" ht="21.75" customHeight="1" x14ac:dyDescent="0.2">
      <c r="A16" s="61" t="s">
        <v>101</v>
      </c>
      <c r="B16" s="61"/>
      <c r="D16" s="26">
        <v>134904567626</v>
      </c>
      <c r="F16" s="26">
        <v>0</v>
      </c>
      <c r="H16" s="26">
        <v>0</v>
      </c>
      <c r="J16" s="20">
        <f t="shared" si="0"/>
        <v>134904567626</v>
      </c>
      <c r="L16" s="26">
        <v>1250083014349</v>
      </c>
      <c r="N16" s="26">
        <v>53310335768</v>
      </c>
      <c r="P16" s="26">
        <v>33381459825</v>
      </c>
      <c r="R16" s="20">
        <f t="shared" si="1"/>
        <v>1336774809942</v>
      </c>
    </row>
    <row r="17" spans="1:18" ht="21.75" customHeight="1" x14ac:dyDescent="0.2">
      <c r="A17" s="61" t="s">
        <v>47</v>
      </c>
      <c r="B17" s="61"/>
      <c r="D17" s="26">
        <v>68299657374</v>
      </c>
      <c r="F17" s="26">
        <v>79964625385</v>
      </c>
      <c r="H17" s="26">
        <v>0</v>
      </c>
      <c r="J17" s="20">
        <f t="shared" si="0"/>
        <v>148264282759</v>
      </c>
      <c r="L17" s="26">
        <v>312856495068</v>
      </c>
      <c r="N17" s="26">
        <v>354156974031</v>
      </c>
      <c r="P17" s="26">
        <v>-257029891</v>
      </c>
      <c r="R17" s="20">
        <f t="shared" si="1"/>
        <v>666756439208</v>
      </c>
    </row>
    <row r="18" spans="1:18" ht="21.75" customHeight="1" x14ac:dyDescent="0.2">
      <c r="A18" s="61" t="s">
        <v>151</v>
      </c>
      <c r="B18" s="61"/>
      <c r="D18" s="26">
        <v>274808961704</v>
      </c>
      <c r="F18" s="26">
        <v>-2030000000</v>
      </c>
      <c r="H18" s="26">
        <v>0</v>
      </c>
      <c r="J18" s="20">
        <f t="shared" si="0"/>
        <v>272778961704</v>
      </c>
      <c r="L18" s="26">
        <v>274808961704</v>
      </c>
      <c r="N18" s="26">
        <v>-2030000000</v>
      </c>
      <c r="P18" s="26">
        <v>0</v>
      </c>
      <c r="R18" s="20">
        <f t="shared" si="1"/>
        <v>272778961704</v>
      </c>
    </row>
    <row r="19" spans="1:18" ht="21.75" customHeight="1" x14ac:dyDescent="0.2">
      <c r="A19" s="61" t="s">
        <v>154</v>
      </c>
      <c r="B19" s="61"/>
      <c r="D19" s="26">
        <v>117205479427</v>
      </c>
      <c r="F19" s="26">
        <v>0</v>
      </c>
      <c r="H19" s="26">
        <v>0</v>
      </c>
      <c r="J19" s="20">
        <f t="shared" si="0"/>
        <v>117205479427</v>
      </c>
      <c r="L19" s="26">
        <v>136109589012</v>
      </c>
      <c r="N19" s="26">
        <v>0</v>
      </c>
      <c r="P19" s="26">
        <v>0</v>
      </c>
      <c r="R19" s="20">
        <f t="shared" si="1"/>
        <v>136109589012</v>
      </c>
    </row>
    <row r="20" spans="1:18" ht="21.75" customHeight="1" x14ac:dyDescent="0.2">
      <c r="A20" s="61" t="s">
        <v>65</v>
      </c>
      <c r="B20" s="61"/>
      <c r="D20" s="26">
        <v>220532593887</v>
      </c>
      <c r="F20" s="26">
        <v>-708400470081</v>
      </c>
      <c r="H20" s="26">
        <v>0</v>
      </c>
      <c r="J20" s="20">
        <f t="shared" si="0"/>
        <v>-487867876194</v>
      </c>
      <c r="L20" s="26">
        <v>445960475905</v>
      </c>
      <c r="N20" s="26">
        <v>-1109777970081</v>
      </c>
      <c r="P20" s="26">
        <v>0</v>
      </c>
      <c r="R20" s="20">
        <f t="shared" si="1"/>
        <v>-663817494176</v>
      </c>
    </row>
    <row r="21" spans="1:18" ht="21.75" customHeight="1" x14ac:dyDescent="0.2">
      <c r="A21" s="61" t="s">
        <v>89</v>
      </c>
      <c r="B21" s="61"/>
      <c r="D21" s="26">
        <f>'سود اوراق بهادار'!H11</f>
        <v>163101979147</v>
      </c>
      <c r="F21" s="26">
        <v>312460664978</v>
      </c>
      <c r="H21" s="26">
        <v>0</v>
      </c>
      <c r="J21" s="20">
        <f t="shared" si="0"/>
        <v>475562644125</v>
      </c>
      <c r="L21" s="26">
        <f>427019753469+313500000000</f>
        <v>740519753469</v>
      </c>
      <c r="N21" s="26">
        <v>102707912901</v>
      </c>
      <c r="P21" s="26">
        <v>0</v>
      </c>
      <c r="R21" s="20">
        <f t="shared" si="1"/>
        <v>843227666370</v>
      </c>
    </row>
    <row r="22" spans="1:18" ht="21.75" customHeight="1" x14ac:dyDescent="0.2">
      <c r="A22" s="61" t="s">
        <v>74</v>
      </c>
      <c r="B22" s="61"/>
      <c r="D22" s="26">
        <v>28188765164</v>
      </c>
      <c r="F22" s="26">
        <v>0</v>
      </c>
      <c r="H22" s="26">
        <v>0</v>
      </c>
      <c r="J22" s="20">
        <f t="shared" si="0"/>
        <v>28188765164</v>
      </c>
      <c r="L22" s="26">
        <v>185697427065</v>
      </c>
      <c r="N22" s="26">
        <v>-181250000</v>
      </c>
      <c r="P22" s="26">
        <v>0</v>
      </c>
      <c r="R22" s="20">
        <f t="shared" si="1"/>
        <v>185516177065</v>
      </c>
    </row>
    <row r="23" spans="1:18" ht="21.75" customHeight="1" x14ac:dyDescent="0.2">
      <c r="A23" s="61" t="s">
        <v>50</v>
      </c>
      <c r="B23" s="61"/>
      <c r="D23" s="26">
        <v>165547053049</v>
      </c>
      <c r="F23" s="26">
        <v>124351457212</v>
      </c>
      <c r="H23" s="26">
        <v>0</v>
      </c>
      <c r="J23" s="20">
        <f t="shared" si="0"/>
        <v>289898510261</v>
      </c>
      <c r="L23" s="26">
        <v>1148371885548</v>
      </c>
      <c r="N23" s="26">
        <v>-428935938412</v>
      </c>
      <c r="P23" s="26">
        <v>0</v>
      </c>
      <c r="R23" s="20">
        <f t="shared" si="1"/>
        <v>719435947136</v>
      </c>
    </row>
    <row r="24" spans="1:18" ht="21.75" customHeight="1" x14ac:dyDescent="0.2">
      <c r="A24" s="61" t="s">
        <v>92</v>
      </c>
      <c r="B24" s="61"/>
      <c r="D24" s="26">
        <v>28331870867</v>
      </c>
      <c r="F24" s="26">
        <v>0</v>
      </c>
      <c r="H24" s="26">
        <v>0</v>
      </c>
      <c r="J24" s="20">
        <f t="shared" si="0"/>
        <v>28331870867</v>
      </c>
      <c r="L24" s="26">
        <v>214569434536</v>
      </c>
      <c r="N24" s="26">
        <v>-181250000</v>
      </c>
      <c r="P24" s="26">
        <v>0</v>
      </c>
      <c r="R24" s="20">
        <f t="shared" si="1"/>
        <v>214388184536</v>
      </c>
    </row>
    <row r="25" spans="1:18" ht="21.75" customHeight="1" x14ac:dyDescent="0.2">
      <c r="A25" s="61" t="s">
        <v>98</v>
      </c>
      <c r="B25" s="61"/>
      <c r="D25" s="26">
        <v>46856383</v>
      </c>
      <c r="F25" s="26">
        <v>0</v>
      </c>
      <c r="H25" s="26">
        <v>0</v>
      </c>
      <c r="J25" s="20">
        <f t="shared" si="0"/>
        <v>46856383</v>
      </c>
      <c r="L25" s="26">
        <v>407505723</v>
      </c>
      <c r="N25" s="26">
        <v>0</v>
      </c>
      <c r="P25" s="26">
        <v>0</v>
      </c>
      <c r="R25" s="20">
        <f t="shared" si="1"/>
        <v>407505723</v>
      </c>
    </row>
    <row r="26" spans="1:18" ht="21.75" customHeight="1" x14ac:dyDescent="0.2">
      <c r="A26" s="61" t="s">
        <v>83</v>
      </c>
      <c r="B26" s="61"/>
      <c r="D26" s="26">
        <v>33552228890</v>
      </c>
      <c r="F26" s="26">
        <v>19160213781</v>
      </c>
      <c r="H26" s="26">
        <v>0</v>
      </c>
      <c r="J26" s="20">
        <f t="shared" si="0"/>
        <v>52712442671</v>
      </c>
      <c r="L26" s="26">
        <v>282407586380</v>
      </c>
      <c r="N26" s="26">
        <v>35345636442</v>
      </c>
      <c r="P26" s="26">
        <v>0</v>
      </c>
      <c r="R26" s="20">
        <f t="shared" si="1"/>
        <v>317753222822</v>
      </c>
    </row>
    <row r="27" spans="1:18" ht="21.75" customHeight="1" x14ac:dyDescent="0.2">
      <c r="A27" s="61" t="s">
        <v>62</v>
      </c>
      <c r="B27" s="61"/>
      <c r="D27" s="26">
        <f>38247949600+18739097124</f>
        <v>56987046724</v>
      </c>
      <c r="F27" s="26">
        <v>-62041222824</v>
      </c>
      <c r="H27" s="26">
        <v>0</v>
      </c>
      <c r="J27" s="20">
        <f t="shared" si="0"/>
        <v>-5054176100</v>
      </c>
      <c r="L27" s="26">
        <f>347244686517+166838410767</f>
        <v>514083097284</v>
      </c>
      <c r="N27" s="26">
        <v>-57042129074</v>
      </c>
      <c r="P27" s="26">
        <v>0</v>
      </c>
      <c r="R27" s="20">
        <f t="shared" si="1"/>
        <v>457040968210</v>
      </c>
    </row>
    <row r="28" spans="1:18" ht="21.75" customHeight="1" x14ac:dyDescent="0.2">
      <c r="A28" s="61" t="s">
        <v>95</v>
      </c>
      <c r="B28" s="61"/>
      <c r="D28" s="26">
        <f>'سود اوراق بهادار'!H24</f>
        <v>34842812395</v>
      </c>
      <c r="F28" s="26">
        <v>0</v>
      </c>
      <c r="H28" s="26">
        <v>0</v>
      </c>
      <c r="J28" s="20">
        <f t="shared" si="0"/>
        <v>34842812395</v>
      </c>
      <c r="L28" s="26">
        <f>260542650726+50192328710</f>
        <v>310734979436</v>
      </c>
      <c r="N28" s="26">
        <v>149972812499</v>
      </c>
      <c r="P28" s="26">
        <v>0</v>
      </c>
      <c r="R28" s="20">
        <f t="shared" si="1"/>
        <v>460707791935</v>
      </c>
    </row>
    <row r="29" spans="1:18" ht="21.75" customHeight="1" x14ac:dyDescent="0.2">
      <c r="A29" s="61" t="s">
        <v>104</v>
      </c>
      <c r="B29" s="61"/>
      <c r="D29" s="26">
        <v>31237591</v>
      </c>
      <c r="F29" s="26">
        <v>0</v>
      </c>
      <c r="H29" s="26">
        <v>0</v>
      </c>
      <c r="J29" s="20">
        <f t="shared" si="0"/>
        <v>31237591</v>
      </c>
      <c r="L29" s="26">
        <v>271670488</v>
      </c>
      <c r="N29" s="26">
        <v>0</v>
      </c>
      <c r="P29" s="26">
        <v>0</v>
      </c>
      <c r="R29" s="20">
        <f t="shared" si="1"/>
        <v>271670488</v>
      </c>
    </row>
    <row r="30" spans="1:18" ht="21.75" customHeight="1" x14ac:dyDescent="0.2">
      <c r="A30" s="61" t="s">
        <v>77</v>
      </c>
      <c r="B30" s="61"/>
      <c r="D30" s="26">
        <v>9780370151</v>
      </c>
      <c r="F30" s="26">
        <v>5415899790</v>
      </c>
      <c r="H30" s="26">
        <v>0</v>
      </c>
      <c r="J30" s="20">
        <f t="shared" si="0"/>
        <v>15196269941</v>
      </c>
      <c r="L30" s="26">
        <v>81751706503</v>
      </c>
      <c r="N30" s="26">
        <v>27079498951</v>
      </c>
      <c r="P30" s="26">
        <v>0</v>
      </c>
      <c r="R30" s="20">
        <f t="shared" si="1"/>
        <v>108831205454</v>
      </c>
    </row>
    <row r="31" spans="1:18" ht="21.75" customHeight="1" x14ac:dyDescent="0.2">
      <c r="A31" s="61" t="s">
        <v>219</v>
      </c>
      <c r="B31" s="61"/>
      <c r="D31" s="26">
        <v>0</v>
      </c>
      <c r="F31" s="26">
        <v>0</v>
      </c>
      <c r="H31" s="26">
        <v>0</v>
      </c>
      <c r="J31" s="20">
        <f t="shared" si="0"/>
        <v>0</v>
      </c>
      <c r="L31" s="26">
        <v>37920327010</v>
      </c>
      <c r="N31" s="26">
        <v>0</v>
      </c>
      <c r="P31" s="26">
        <v>0</v>
      </c>
      <c r="R31" s="20">
        <f t="shared" si="1"/>
        <v>37920327010</v>
      </c>
    </row>
    <row r="32" spans="1:18" ht="21.75" customHeight="1" x14ac:dyDescent="0.2">
      <c r="A32" s="61" t="s">
        <v>220</v>
      </c>
      <c r="B32" s="61"/>
      <c r="D32" s="26">
        <v>0</v>
      </c>
      <c r="F32" s="26">
        <v>0</v>
      </c>
      <c r="H32" s="26">
        <v>0</v>
      </c>
      <c r="J32" s="20">
        <f t="shared" si="0"/>
        <v>0</v>
      </c>
      <c r="L32" s="26">
        <v>10312189522</v>
      </c>
      <c r="N32" s="26">
        <v>0</v>
      </c>
      <c r="P32" s="26">
        <v>0</v>
      </c>
      <c r="R32" s="20">
        <f t="shared" si="1"/>
        <v>10312189522</v>
      </c>
    </row>
    <row r="33" spans="1:18" ht="21.75" customHeight="1" x14ac:dyDescent="0.2">
      <c r="A33" s="61" t="s">
        <v>68</v>
      </c>
      <c r="B33" s="61"/>
      <c r="D33" s="26">
        <v>28486653981</v>
      </c>
      <c r="F33" s="26">
        <v>0</v>
      </c>
      <c r="H33" s="26">
        <v>0</v>
      </c>
      <c r="J33" s="20">
        <f t="shared" si="0"/>
        <v>28486653981</v>
      </c>
      <c r="L33" s="26">
        <v>104599645687</v>
      </c>
      <c r="N33" s="26">
        <v>-281892536</v>
      </c>
      <c r="P33" s="26">
        <v>0</v>
      </c>
      <c r="R33" s="20">
        <f t="shared" si="1"/>
        <v>104317753151</v>
      </c>
    </row>
    <row r="34" spans="1:18" ht="21.75" customHeight="1" x14ac:dyDescent="0.2">
      <c r="A34" s="61" t="s">
        <v>221</v>
      </c>
      <c r="B34" s="61"/>
      <c r="D34" s="26">
        <v>0</v>
      </c>
      <c r="F34" s="26">
        <v>0</v>
      </c>
      <c r="H34" s="26">
        <v>0</v>
      </c>
      <c r="J34" s="20">
        <f t="shared" si="0"/>
        <v>0</v>
      </c>
      <c r="L34" s="26">
        <v>20560306202</v>
      </c>
      <c r="N34" s="26">
        <v>0</v>
      </c>
      <c r="P34" s="26">
        <v>0</v>
      </c>
      <c r="R34" s="20">
        <f t="shared" si="1"/>
        <v>20560306202</v>
      </c>
    </row>
    <row r="35" spans="1:18" ht="21.75" customHeight="1" x14ac:dyDescent="0.2">
      <c r="A35" s="61" t="s">
        <v>222</v>
      </c>
      <c r="B35" s="61"/>
      <c r="D35" s="26">
        <v>0</v>
      </c>
      <c r="F35" s="26">
        <v>0</v>
      </c>
      <c r="H35" s="26">
        <v>0</v>
      </c>
      <c r="J35" s="20">
        <f t="shared" si="0"/>
        <v>0</v>
      </c>
      <c r="L35" s="26">
        <v>51315555358</v>
      </c>
      <c r="N35" s="26">
        <v>0</v>
      </c>
      <c r="P35" s="26">
        <v>0</v>
      </c>
      <c r="R35" s="20">
        <f t="shared" si="1"/>
        <v>51315555358</v>
      </c>
    </row>
    <row r="36" spans="1:18" ht="21.75" customHeight="1" x14ac:dyDescent="0.2">
      <c r="A36" s="61" t="s">
        <v>223</v>
      </c>
      <c r="B36" s="61"/>
      <c r="D36" s="26">
        <v>0</v>
      </c>
      <c r="F36" s="26">
        <v>0</v>
      </c>
      <c r="H36" s="26">
        <v>0</v>
      </c>
      <c r="J36" s="20">
        <f t="shared" si="0"/>
        <v>0</v>
      </c>
      <c r="L36" s="26">
        <v>50000000000</v>
      </c>
      <c r="N36" s="26">
        <v>0</v>
      </c>
      <c r="P36" s="26">
        <v>0</v>
      </c>
      <c r="R36" s="20">
        <f t="shared" si="1"/>
        <v>50000000000</v>
      </c>
    </row>
    <row r="37" spans="1:18" ht="21.75" customHeight="1" x14ac:dyDescent="0.2">
      <c r="A37" s="61" t="s">
        <v>71</v>
      </c>
      <c r="B37" s="61"/>
      <c r="D37" s="26">
        <f>77498347000+62247548547-11</f>
        <v>139745895536</v>
      </c>
      <c r="F37" s="26">
        <v>0</v>
      </c>
      <c r="H37" s="26">
        <v>0</v>
      </c>
      <c r="J37" s="20">
        <f t="shared" si="0"/>
        <v>139745895536</v>
      </c>
      <c r="L37" s="26">
        <f>298631081390+248990194188</f>
        <v>547621275578</v>
      </c>
      <c r="N37" s="26">
        <v>-1673363343</v>
      </c>
      <c r="P37" s="26">
        <v>0</v>
      </c>
      <c r="R37" s="20">
        <f t="shared" si="1"/>
        <v>545947912235</v>
      </c>
    </row>
    <row r="38" spans="1:18" ht="21.75" customHeight="1" x14ac:dyDescent="0.2">
      <c r="A38" s="61" t="s">
        <v>105</v>
      </c>
      <c r="B38" s="61"/>
      <c r="D38" s="26">
        <v>0</v>
      </c>
      <c r="F38" s="26">
        <v>-992155</v>
      </c>
      <c r="H38" s="26">
        <v>0</v>
      </c>
      <c r="J38" s="20">
        <f t="shared" si="0"/>
        <v>-992155</v>
      </c>
      <c r="L38" s="26">
        <v>0</v>
      </c>
      <c r="N38" s="26">
        <v>-992155</v>
      </c>
      <c r="P38" s="26">
        <v>0</v>
      </c>
      <c r="R38" s="20">
        <f t="shared" si="1"/>
        <v>-992155</v>
      </c>
    </row>
    <row r="39" spans="1:18" ht="21.75" customHeight="1" x14ac:dyDescent="0.2">
      <c r="A39" s="61" t="s">
        <v>108</v>
      </c>
      <c r="B39" s="61"/>
      <c r="D39" s="26">
        <v>0</v>
      </c>
      <c r="F39" s="26">
        <v>-391500</v>
      </c>
      <c r="H39" s="26">
        <v>0</v>
      </c>
      <c r="J39" s="20">
        <f t="shared" si="0"/>
        <v>-391500</v>
      </c>
      <c r="L39" s="26">
        <v>0</v>
      </c>
      <c r="N39" s="26">
        <v>-391500</v>
      </c>
      <c r="P39" s="26">
        <v>0</v>
      </c>
      <c r="R39" s="20">
        <f t="shared" si="1"/>
        <v>-391500</v>
      </c>
    </row>
    <row r="40" spans="1:18" ht="21.75" customHeight="1" x14ac:dyDescent="0.2">
      <c r="A40" s="61" t="s">
        <v>111</v>
      </c>
      <c r="B40" s="61"/>
      <c r="D40" s="26">
        <v>0</v>
      </c>
      <c r="F40" s="26">
        <v>-470161</v>
      </c>
      <c r="H40" s="26">
        <v>0</v>
      </c>
      <c r="J40" s="20">
        <f t="shared" si="0"/>
        <v>-470161</v>
      </c>
      <c r="L40" s="26">
        <v>0</v>
      </c>
      <c r="N40" s="26">
        <v>-470161</v>
      </c>
      <c r="P40" s="26">
        <v>0</v>
      </c>
      <c r="R40" s="20">
        <f t="shared" si="1"/>
        <v>-470161</v>
      </c>
    </row>
    <row r="41" spans="1:18" ht="21.75" customHeight="1" x14ac:dyDescent="0.2">
      <c r="A41" s="61" t="s">
        <v>117</v>
      </c>
      <c r="B41" s="61"/>
      <c r="D41" s="26">
        <v>0</v>
      </c>
      <c r="F41" s="26">
        <v>-2766600</v>
      </c>
      <c r="H41" s="26">
        <v>0</v>
      </c>
      <c r="J41" s="20">
        <f t="shared" si="0"/>
        <v>-2766600</v>
      </c>
      <c r="L41" s="26">
        <v>0</v>
      </c>
      <c r="N41" s="26">
        <v>-2766600</v>
      </c>
      <c r="P41" s="26">
        <v>0</v>
      </c>
      <c r="R41" s="20">
        <f t="shared" si="1"/>
        <v>-2766600</v>
      </c>
    </row>
    <row r="42" spans="1:18" ht="21.75" customHeight="1" x14ac:dyDescent="0.2">
      <c r="A42" s="61" t="s">
        <v>114</v>
      </c>
      <c r="B42" s="61"/>
      <c r="D42" s="26">
        <v>0</v>
      </c>
      <c r="F42" s="26">
        <v>-1812500</v>
      </c>
      <c r="H42" s="26">
        <v>0</v>
      </c>
      <c r="J42" s="20">
        <f t="shared" si="0"/>
        <v>-1812500</v>
      </c>
      <c r="L42" s="26">
        <v>0</v>
      </c>
      <c r="N42" s="26">
        <v>-1812500</v>
      </c>
      <c r="P42" s="26">
        <v>0</v>
      </c>
      <c r="R42" s="20">
        <f t="shared" si="1"/>
        <v>-1812500</v>
      </c>
    </row>
    <row r="43" spans="1:18" ht="21.75" customHeight="1" x14ac:dyDescent="0.2">
      <c r="A43" s="61" t="s">
        <v>120</v>
      </c>
      <c r="B43" s="61"/>
      <c r="D43" s="26">
        <v>0</v>
      </c>
      <c r="F43" s="26">
        <v>-3625000</v>
      </c>
      <c r="H43" s="26">
        <v>0</v>
      </c>
      <c r="J43" s="20">
        <f t="shared" si="0"/>
        <v>-3625000</v>
      </c>
      <c r="L43" s="26">
        <v>0</v>
      </c>
      <c r="N43" s="26">
        <v>-3625000</v>
      </c>
      <c r="P43" s="26">
        <v>0</v>
      </c>
      <c r="R43" s="20">
        <f t="shared" si="1"/>
        <v>-3625000</v>
      </c>
    </row>
    <row r="44" spans="1:18" ht="21.75" customHeight="1" x14ac:dyDescent="0.2">
      <c r="A44" s="61" t="s">
        <v>123</v>
      </c>
      <c r="B44" s="61"/>
      <c r="D44" s="26">
        <v>0</v>
      </c>
      <c r="F44" s="26">
        <v>-1331824</v>
      </c>
      <c r="H44" s="26">
        <v>0</v>
      </c>
      <c r="J44" s="20">
        <f t="shared" si="0"/>
        <v>-1331824</v>
      </c>
      <c r="L44" s="26">
        <v>0</v>
      </c>
      <c r="N44" s="26">
        <v>-1331824</v>
      </c>
      <c r="P44" s="26">
        <v>0</v>
      </c>
      <c r="R44" s="20">
        <f t="shared" si="1"/>
        <v>-1331824</v>
      </c>
    </row>
    <row r="45" spans="1:18" ht="21.75" customHeight="1" x14ac:dyDescent="0.2">
      <c r="A45" s="61" t="s">
        <v>132</v>
      </c>
      <c r="B45" s="61"/>
      <c r="D45" s="26">
        <v>0</v>
      </c>
      <c r="F45" s="26">
        <v>-638028</v>
      </c>
      <c r="H45" s="26">
        <v>0</v>
      </c>
      <c r="J45" s="20">
        <f t="shared" si="0"/>
        <v>-638028</v>
      </c>
      <c r="L45" s="26">
        <v>0</v>
      </c>
      <c r="N45" s="26">
        <v>-638028</v>
      </c>
      <c r="P45" s="26">
        <v>0</v>
      </c>
      <c r="R45" s="20">
        <f t="shared" si="1"/>
        <v>-638028</v>
      </c>
    </row>
    <row r="46" spans="1:18" ht="21.75" customHeight="1" x14ac:dyDescent="0.2">
      <c r="A46" s="61" t="s">
        <v>126</v>
      </c>
      <c r="B46" s="61"/>
      <c r="D46" s="26">
        <v>0</v>
      </c>
      <c r="F46" s="26">
        <v>-13122500</v>
      </c>
      <c r="H46" s="26">
        <v>0</v>
      </c>
      <c r="J46" s="20">
        <f t="shared" si="0"/>
        <v>-13122500</v>
      </c>
      <c r="L46" s="26">
        <v>0</v>
      </c>
      <c r="N46" s="26">
        <v>-13122500</v>
      </c>
      <c r="P46" s="26">
        <v>0</v>
      </c>
      <c r="R46" s="20">
        <f t="shared" si="1"/>
        <v>-13122500</v>
      </c>
    </row>
    <row r="47" spans="1:18" ht="21.75" customHeight="1" x14ac:dyDescent="0.2">
      <c r="A47" s="61" t="s">
        <v>129</v>
      </c>
      <c r="B47" s="61"/>
      <c r="D47" s="26">
        <v>0</v>
      </c>
      <c r="F47" s="26">
        <v>-7012561</v>
      </c>
      <c r="H47" s="26">
        <v>0</v>
      </c>
      <c r="J47" s="20">
        <f t="shared" si="0"/>
        <v>-7012561</v>
      </c>
      <c r="L47" s="26">
        <v>0</v>
      </c>
      <c r="N47" s="26">
        <v>-7012561</v>
      </c>
      <c r="P47" s="26">
        <v>0</v>
      </c>
      <c r="R47" s="20">
        <f t="shared" si="1"/>
        <v>-7012561</v>
      </c>
    </row>
    <row r="48" spans="1:18" ht="21.75" customHeight="1" x14ac:dyDescent="0.2">
      <c r="A48" s="61" t="s">
        <v>56</v>
      </c>
      <c r="B48" s="61"/>
      <c r="D48" s="26">
        <v>0</v>
      </c>
      <c r="F48" s="26">
        <v>1657904450</v>
      </c>
      <c r="H48" s="26">
        <v>0</v>
      </c>
      <c r="J48" s="20">
        <f t="shared" si="0"/>
        <v>1657904450</v>
      </c>
      <c r="L48" s="26">
        <v>0</v>
      </c>
      <c r="N48" s="26">
        <v>11777829881</v>
      </c>
      <c r="P48" s="26">
        <v>0</v>
      </c>
      <c r="R48" s="20">
        <f t="shared" si="1"/>
        <v>11777829881</v>
      </c>
    </row>
    <row r="49" spans="1:18" ht="21.75" customHeight="1" x14ac:dyDescent="0.2">
      <c r="A49" s="61" t="s">
        <v>59</v>
      </c>
      <c r="B49" s="61"/>
      <c r="D49" s="26">
        <v>0</v>
      </c>
      <c r="F49" s="26">
        <v>794555961</v>
      </c>
      <c r="H49" s="26">
        <v>0</v>
      </c>
      <c r="J49" s="20">
        <f t="shared" si="0"/>
        <v>794555961</v>
      </c>
      <c r="L49" s="26">
        <v>0</v>
      </c>
      <c r="N49" s="26">
        <v>5129370133</v>
      </c>
      <c r="P49" s="26">
        <v>0</v>
      </c>
      <c r="R49" s="20">
        <f t="shared" si="1"/>
        <v>5129370133</v>
      </c>
    </row>
    <row r="50" spans="1:18" ht="21.75" customHeight="1" x14ac:dyDescent="0.2">
      <c r="A50" s="61" t="s">
        <v>138</v>
      </c>
      <c r="B50" s="61"/>
      <c r="D50" s="26">
        <v>0</v>
      </c>
      <c r="F50" s="26">
        <v>-968705</v>
      </c>
      <c r="H50" s="26">
        <v>0</v>
      </c>
      <c r="J50" s="20">
        <f t="shared" si="0"/>
        <v>-968705</v>
      </c>
      <c r="L50" s="26">
        <v>0</v>
      </c>
      <c r="N50" s="26">
        <v>-968705</v>
      </c>
      <c r="P50" s="26">
        <v>0</v>
      </c>
      <c r="R50" s="20">
        <f t="shared" si="1"/>
        <v>-968705</v>
      </c>
    </row>
    <row r="51" spans="1:18" ht="21.75" customHeight="1" x14ac:dyDescent="0.2">
      <c r="A51" s="61" t="s">
        <v>53</v>
      </c>
      <c r="B51" s="61"/>
      <c r="D51" s="26">
        <v>0</v>
      </c>
      <c r="F51" s="26">
        <v>69706363</v>
      </c>
      <c r="H51" s="26">
        <v>0</v>
      </c>
      <c r="J51" s="20">
        <f t="shared" si="0"/>
        <v>69706363</v>
      </c>
      <c r="L51" s="26">
        <v>0</v>
      </c>
      <c r="N51" s="26">
        <v>520705605</v>
      </c>
      <c r="P51" s="26">
        <v>0</v>
      </c>
      <c r="R51" s="20">
        <f t="shared" si="1"/>
        <v>520705605</v>
      </c>
    </row>
    <row r="52" spans="1:18" ht="21.75" customHeight="1" x14ac:dyDescent="0.2">
      <c r="A52" s="61" t="s">
        <v>44</v>
      </c>
      <c r="B52" s="61"/>
      <c r="D52" s="26">
        <v>49379480167</v>
      </c>
      <c r="F52" s="26">
        <v>117119861240</v>
      </c>
      <c r="H52" s="26">
        <v>0</v>
      </c>
      <c r="J52" s="20">
        <f t="shared" si="0"/>
        <v>166499341407</v>
      </c>
      <c r="L52" s="26">
        <v>442728863864</v>
      </c>
      <c r="N52" s="26">
        <v>1040401348567</v>
      </c>
      <c r="P52" s="26">
        <v>0</v>
      </c>
      <c r="R52" s="20">
        <f t="shared" si="1"/>
        <v>1483130212431</v>
      </c>
    </row>
    <row r="53" spans="1:18" ht="21.75" customHeight="1" x14ac:dyDescent="0.2">
      <c r="A53" s="61" t="s">
        <v>141</v>
      </c>
      <c r="B53" s="61"/>
      <c r="D53" s="26">
        <v>0</v>
      </c>
      <c r="F53" s="26">
        <v>-359868</v>
      </c>
      <c r="H53" s="26">
        <v>0</v>
      </c>
      <c r="J53" s="20">
        <f t="shared" si="0"/>
        <v>-359868</v>
      </c>
      <c r="L53" s="26">
        <v>0</v>
      </c>
      <c r="N53" s="26">
        <v>-359868</v>
      </c>
      <c r="P53" s="26">
        <v>0</v>
      </c>
      <c r="R53" s="20">
        <f t="shared" si="1"/>
        <v>-359868</v>
      </c>
    </row>
    <row r="54" spans="1:18" ht="21.75" customHeight="1" x14ac:dyDescent="0.2">
      <c r="A54" s="61" t="s">
        <v>135</v>
      </c>
      <c r="B54" s="61"/>
      <c r="D54" s="26">
        <v>0</v>
      </c>
      <c r="F54" s="26">
        <v>-363792</v>
      </c>
      <c r="H54" s="26">
        <v>0</v>
      </c>
      <c r="J54" s="20">
        <f t="shared" si="0"/>
        <v>-363792</v>
      </c>
      <c r="L54" s="26">
        <v>0</v>
      </c>
      <c r="N54" s="26">
        <v>-363792</v>
      </c>
      <c r="P54" s="26">
        <v>0</v>
      </c>
      <c r="R54" s="20">
        <f t="shared" si="1"/>
        <v>-363792</v>
      </c>
    </row>
    <row r="55" spans="1:18" ht="21.75" customHeight="1" x14ac:dyDescent="0.2">
      <c r="A55" s="61" t="s">
        <v>40</v>
      </c>
      <c r="B55" s="61"/>
      <c r="D55" s="26">
        <v>110057071162</v>
      </c>
      <c r="F55" s="26">
        <v>331166612411</v>
      </c>
      <c r="H55" s="26">
        <v>0</v>
      </c>
      <c r="J55" s="20">
        <f t="shared" si="0"/>
        <v>441223683573</v>
      </c>
      <c r="L55" s="26">
        <v>997614096664</v>
      </c>
      <c r="N55" s="26">
        <v>2735132112322</v>
      </c>
      <c r="P55" s="26">
        <v>0</v>
      </c>
      <c r="R55" s="20">
        <f t="shared" si="1"/>
        <v>3732746208986</v>
      </c>
    </row>
    <row r="56" spans="1:18" ht="21.75" customHeight="1" x14ac:dyDescent="0.2">
      <c r="A56" s="61" t="s">
        <v>144</v>
      </c>
      <c r="B56" s="61"/>
      <c r="D56" s="26">
        <v>0</v>
      </c>
      <c r="F56" s="26">
        <v>-359868</v>
      </c>
      <c r="H56" s="26">
        <v>0</v>
      </c>
      <c r="J56" s="20">
        <f t="shared" si="0"/>
        <v>-359868</v>
      </c>
      <c r="L56" s="26">
        <v>0</v>
      </c>
      <c r="N56" s="26">
        <v>-359868</v>
      </c>
      <c r="P56" s="26">
        <v>0</v>
      </c>
      <c r="R56" s="20">
        <f t="shared" si="1"/>
        <v>-359868</v>
      </c>
    </row>
    <row r="57" spans="1:18" ht="21.75" customHeight="1" x14ac:dyDescent="0.2">
      <c r="A57" s="61" t="s">
        <v>147</v>
      </c>
      <c r="B57" s="61"/>
      <c r="D57" s="26">
        <v>0</v>
      </c>
      <c r="F57" s="26">
        <v>-36139</v>
      </c>
      <c r="H57" s="26">
        <v>0</v>
      </c>
      <c r="J57" s="20">
        <f t="shared" si="0"/>
        <v>-36139</v>
      </c>
      <c r="L57" s="26">
        <v>0</v>
      </c>
      <c r="N57" s="26">
        <v>-36139</v>
      </c>
      <c r="P57" s="26">
        <v>0</v>
      </c>
      <c r="R57" s="20">
        <f t="shared" si="1"/>
        <v>-36139</v>
      </c>
    </row>
    <row r="58" spans="1:18" ht="21.75" customHeight="1" x14ac:dyDescent="0.2">
      <c r="A58" s="62" t="s">
        <v>148</v>
      </c>
      <c r="B58" s="62"/>
      <c r="D58" s="27">
        <v>0</v>
      </c>
      <c r="F58" s="27">
        <v>-181250000</v>
      </c>
      <c r="H58" s="27">
        <v>0</v>
      </c>
      <c r="J58" s="20">
        <f t="shared" si="0"/>
        <v>-181250000</v>
      </c>
      <c r="L58" s="27">
        <v>0</v>
      </c>
      <c r="N58" s="27">
        <v>-181250000</v>
      </c>
      <c r="P58" s="27">
        <v>0</v>
      </c>
      <c r="R58" s="20">
        <f t="shared" si="1"/>
        <v>-181250000</v>
      </c>
    </row>
    <row r="59" spans="1:18" ht="21.75" customHeight="1" x14ac:dyDescent="0.2">
      <c r="A59" s="56" t="s">
        <v>20</v>
      </c>
      <c r="B59" s="56"/>
      <c r="D59" s="17">
        <f>SUM(D9:D58)</f>
        <v>1828140195910</v>
      </c>
      <c r="F59" s="17">
        <f>SUM(F9:F58)</f>
        <v>266303222119</v>
      </c>
      <c r="H59" s="17">
        <f>SUM(H9:H58)</f>
        <v>-100951562</v>
      </c>
      <c r="J59" s="17">
        <f>SUM(J9:J58)</f>
        <v>2094342466467</v>
      </c>
      <c r="L59" s="17">
        <f>SUM(L9:L58)</f>
        <v>9930167437813</v>
      </c>
      <c r="N59" s="17">
        <v>2742775976034</v>
      </c>
      <c r="P59" s="17">
        <v>309458327250</v>
      </c>
      <c r="R59" s="17">
        <f>SUM(R9:R58)</f>
        <v>12982401741097</v>
      </c>
    </row>
    <row r="61" spans="1:18" x14ac:dyDescent="0.2">
      <c r="D61" s="36"/>
      <c r="F61" s="36"/>
      <c r="L61" s="36"/>
      <c r="N61" s="36"/>
      <c r="P61" s="36"/>
    </row>
    <row r="62" spans="1:18" x14ac:dyDescent="0.2">
      <c r="L62" s="36"/>
      <c r="N62" s="36"/>
    </row>
    <row r="63" spans="1:18" x14ac:dyDescent="0.2">
      <c r="L63" s="36"/>
    </row>
  </sheetData>
  <mergeCells count="5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9:B59"/>
    <mergeCell ref="A53:B53"/>
    <mergeCell ref="A54:B54"/>
    <mergeCell ref="A55:B55"/>
    <mergeCell ref="A56:B56"/>
    <mergeCell ref="A57:B5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2025-09-24T06:38:59Z</dcterms:created>
  <dcterms:modified xsi:type="dcterms:W3CDTF">2025-10-12T05:02:32Z</dcterms:modified>
</cp:coreProperties>
</file>