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نگین سامان\گزارش افشا پرتفو\1403\"/>
    </mc:Choice>
  </mc:AlternateContent>
  <xr:revisionPtr revIDLastSave="0" documentId="13_ncr:1_{7C835F1B-87E6-437C-B028-68DB8A89DFF6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سود اوراق بهادار" sheetId="17" r:id="rId10"/>
    <sheet name="سود سپرده بانکی" sheetId="18" r:id="rId11"/>
    <sheet name="درآمد ناشی از فروش" sheetId="19" r:id="rId12"/>
    <sheet name="درآمد ناشی از تغییر قیمت اوراق" sheetId="21" r:id="rId13"/>
    <sheet name="مبالغ تخصیص اوراق" sheetId="22" r:id="rId14"/>
  </sheets>
  <definedNames>
    <definedName name="_xlnm.Print_Area" localSheetId="1">اوراق!$A$1:$AM$27</definedName>
    <definedName name="_xlnm.Print_Area" localSheetId="2">'تعدیل قیمت'!$A$1:$N$13</definedName>
    <definedName name="_xlnm.Print_Area" localSheetId="4">درآمد!$A$1:$K$12</definedName>
    <definedName name="_xlnm.Print_Area" localSheetId="7">'درآمد سپرده بانکی'!$A$1:$F$32</definedName>
    <definedName name="_xlnm.Print_Area" localSheetId="6">'درآمد سرمایه گذاری در اوراق به'!$A$1:$S$30</definedName>
    <definedName name="_xlnm.Print_Area" localSheetId="5">'درآمد سرمایه گذاری در صندوق'!$A$1:$X$10</definedName>
    <definedName name="_xlnm.Print_Area" localSheetId="12">'درآمد ناشی از تغییر قیمت اوراق'!$A$1:$R$26</definedName>
    <definedName name="_xlnm.Print_Area" localSheetId="11">'درآمد ناشی از فروش'!$A$1:$S$8</definedName>
    <definedName name="_xlnm.Print_Area" localSheetId="8">'سایر درآمدها'!$A$1:$G$9</definedName>
    <definedName name="_xlnm.Print_Area" localSheetId="3">سپرده!$A$1:$M$40</definedName>
    <definedName name="_xlnm.Print_Area" localSheetId="9">'سود اوراق بهادار'!$A$1:$S$26</definedName>
    <definedName name="_xlnm.Print_Area" localSheetId="10">'سود سپرده بانکی'!$A$1:$N$32</definedName>
    <definedName name="_xlnm.Print_Area" localSheetId="0">'واحدهای صندوق'!$A$1:$AB$9</definedName>
  </definedNames>
  <calcPr calcId="191029"/>
</workbook>
</file>

<file path=xl/calcChain.xml><?xml version="1.0" encoding="utf-8"?>
<calcChain xmlns="http://schemas.openxmlformats.org/spreadsheetml/2006/main">
  <c r="F9" i="14" l="1"/>
  <c r="D9" i="14"/>
  <c r="L10" i="10"/>
  <c r="L9" i="10"/>
  <c r="W10" i="10"/>
  <c r="W9" i="10"/>
  <c r="J9" i="8"/>
  <c r="J10" i="8"/>
  <c r="J8" i="8"/>
  <c r="F11" i="8"/>
  <c r="F12" i="8" s="1"/>
  <c r="F10" i="8"/>
  <c r="F9" i="8"/>
  <c r="F8" i="8"/>
  <c r="R30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9" i="11"/>
  <c r="P30" i="11"/>
  <c r="N30" i="11"/>
  <c r="L30" i="11"/>
  <c r="J30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9" i="11"/>
  <c r="H30" i="11"/>
  <c r="F30" i="11"/>
  <c r="N14" i="17"/>
  <c r="N13" i="17"/>
  <c r="H13" i="17"/>
  <c r="H14" i="17"/>
  <c r="D15" i="11"/>
  <c r="D30" i="11"/>
  <c r="D28" i="11"/>
  <c r="D29" i="11"/>
  <c r="D14" i="11"/>
  <c r="D10" i="11"/>
  <c r="H26" i="17"/>
  <c r="H8" i="8" l="1"/>
  <c r="H9" i="8"/>
  <c r="H10" i="8"/>
  <c r="H11" i="8"/>
  <c r="J11" i="8"/>
  <c r="J12" i="8" s="1"/>
  <c r="R18" i="17"/>
  <c r="L18" i="17"/>
  <c r="R15" i="17"/>
  <c r="L15" i="17"/>
  <c r="P26" i="17"/>
  <c r="J26" i="17"/>
  <c r="L9" i="17"/>
  <c r="L10" i="17"/>
  <c r="L11" i="17"/>
  <c r="L13" i="17"/>
  <c r="L14" i="17"/>
  <c r="L16" i="17"/>
  <c r="L17" i="17"/>
  <c r="L19" i="17"/>
  <c r="L20" i="17"/>
  <c r="L21" i="17"/>
  <c r="L22" i="17"/>
  <c r="L23" i="17"/>
  <c r="L24" i="17"/>
  <c r="L25" i="17"/>
  <c r="L8" i="17"/>
  <c r="R9" i="17"/>
  <c r="R10" i="17"/>
  <c r="R11" i="17"/>
  <c r="R13" i="17"/>
  <c r="R14" i="17"/>
  <c r="R16" i="17"/>
  <c r="R17" i="17"/>
  <c r="R19" i="17"/>
  <c r="R20" i="17"/>
  <c r="R21" i="17"/>
  <c r="R22" i="17"/>
  <c r="R23" i="17"/>
  <c r="R24" i="17"/>
  <c r="R25" i="17"/>
  <c r="R8" i="17"/>
  <c r="N12" i="17"/>
  <c r="R12" i="17" s="1"/>
  <c r="H12" i="17"/>
  <c r="L12" i="17" s="1"/>
  <c r="D12" i="22"/>
  <c r="I9" i="19"/>
  <c r="E9" i="19"/>
  <c r="G9" i="19"/>
  <c r="M9" i="19"/>
  <c r="O9" i="19"/>
  <c r="Q9" i="19"/>
  <c r="L40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8" i="7"/>
  <c r="AJ21" i="5"/>
  <c r="H12" i="8" l="1"/>
  <c r="R26" i="17"/>
  <c r="N26" i="17"/>
  <c r="L26" i="1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9" i="5"/>
  <c r="T27" i="5"/>
  <c r="AA9" i="4"/>
  <c r="AL27" i="5" l="1"/>
  <c r="Q25" i="21"/>
  <c r="Q26" i="21"/>
  <c r="AJ2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Ghazaleh Khademian</author>
  </authors>
  <commentList>
    <comment ref="H8" authorId="0" shapeId="0" xr:uid="{6F810D4E-0F0C-4E45-AA87-1F6B57133331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 اضافه گردید</t>
        </r>
      </text>
    </comment>
    <comment ref="N8" authorId="0" shapeId="0" xr:uid="{9F1A9F3D-3E83-4DE6-BE3B-5894C783D147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 اضافه گردید</t>
        </r>
      </text>
    </comment>
    <comment ref="H12" authorId="0" shapeId="0" xr:uid="{1AB9134A-7451-4E13-A669-89A139A1B967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 اضافه گردید</t>
        </r>
      </text>
    </comment>
    <comment ref="N12" authorId="0" shapeId="0" xr:uid="{9B70B5BD-1388-4C36-8D2A-0DC630326DB2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 ااضافه گردید</t>
        </r>
      </text>
    </comment>
    <comment ref="H13" authorId="0" shapeId="0" xr:uid="{A60D9D6B-6B8E-496F-8799-F0FF9A1F2263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درامد تعهد پذیره نویسی اضافه گردید</t>
        </r>
      </text>
    </comment>
    <comment ref="N13" authorId="0" shapeId="0" xr:uid="{4DCFCEE9-521A-4FF0-9C78-0448F8192D8C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تعهد پذیره نویسی اضافه گردید</t>
        </r>
      </text>
    </comment>
    <comment ref="N14" authorId="0" shapeId="0" xr:uid="{744F93F0-ADF7-4004-BD1E-FB469A5D7322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تعهد پذیره نویسی اضافه گردید</t>
        </r>
      </text>
    </comment>
    <comment ref="H15" authorId="0" shapeId="0" xr:uid="{D37D710E-DE0E-4DE4-A239-0A0DBB10A88C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درامد ترجیحی</t>
        </r>
      </text>
    </comment>
    <comment ref="N15" authorId="0" shapeId="0" xr:uid="{CD1C9160-5DDF-45E2-9834-9FCE85F16438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</t>
        </r>
      </text>
    </comment>
    <comment ref="H18" authorId="0" shapeId="0" xr:uid="{F622FB29-3BAE-4942-B6B0-562C3BDEBF11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ترجیحی</t>
        </r>
      </text>
    </comment>
    <comment ref="N18" authorId="0" shapeId="0" xr:uid="{510F1668-E9D7-4E6E-95CE-E57D8C6BB789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درامد ترجیحی</t>
        </r>
      </text>
    </comment>
  </commentList>
</comments>
</file>

<file path=xl/sharedStrings.xml><?xml version="1.0" encoding="utf-8"?>
<sst xmlns="http://schemas.openxmlformats.org/spreadsheetml/2006/main" count="484" uniqueCount="185">
  <si>
    <t>صندوق سرمایه‌گذاری در اوراق بهادار با درآمد ثابت نگین سامان</t>
  </si>
  <si>
    <t>صورت وضعیت پرتفوی</t>
  </si>
  <si>
    <t>برای ماه منتهی به 1403/10/30</t>
  </si>
  <si>
    <t>1403/09/30</t>
  </si>
  <si>
    <t>تغییرات طی دوره</t>
  </si>
  <si>
    <t>1403/10/30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</si>
  <si>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</si>
  <si>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</si>
  <si>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</si>
  <si>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</si>
  <si>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</si>
  <si>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</si>
  <si>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</si>
  <si>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</si>
  <si>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</si>
  <si>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</si>
  <si>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</si>
  <si>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</si>
  <si>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</si>
  <si>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</si>
  <si>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</si>
  <si>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سرمایه‌گذاری نیکی گستران</t>
  </si>
  <si>
    <t>جمع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</si>
  <si>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</si>
  <si>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</si>
  <si>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</si>
  <si>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</si>
  <si>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</si>
  <si>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</si>
  <si>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</si>
  <si>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</si>
  <si>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</si>
  <si>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</si>
  <si>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</si>
  <si>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</si>
  <si>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</si>
  <si>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</si>
  <si>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</si>
  <si>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</si>
  <si>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</si>
  <si>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</si>
  <si>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</si>
  <si>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</si>
  <si>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</si>
  <si>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</si>
  <si>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</si>
  <si>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</si>
  <si>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</si>
  <si>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</si>
  <si>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</si>
  <si>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</si>
  <si>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</si>
  <si>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</si>
  <si>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</si>
  <si>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</si>
  <si>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</si>
  <si>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</si>
  <si>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</si>
  <si>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</si>
  <si>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</si>
  <si>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</si>
  <si>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</si>
  <si>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</si>
  <si>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</si>
  <si>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</si>
  <si>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</si>
  <si>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</si>
  <si>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</si>
  <si>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</si>
  <si>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</si>
  <si>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</si>
  <si>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</si>
  <si>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</si>
  <si>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</si>
  <si>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</si>
  <si>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</si>
  <si>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</si>
  <si>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</si>
  <si>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</si>
  <si>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</si>
  <si>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دولت178-ش.خ041117</t>
  </si>
  <si>
    <t>1403/07/17</t>
  </si>
  <si>
    <t>1404/11/17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</si>
  <si>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</si>
  <si>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</si>
  <si>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</si>
  <si>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</si>
  <si>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</si>
  <si>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</si>
  <si>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</si>
  <si>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</si>
  <si>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</si>
  <si>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</si>
  <si>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</si>
  <si>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</si>
  <si>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</si>
  <si>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</si>
  <si>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</si>
  <si>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</si>
  <si>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</si>
  <si>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</si>
  <si>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</si>
  <si>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</si>
  <si>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</si>
  <si>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</si>
  <si>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</si>
  <si>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</si>
  <si>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</si>
  <si>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</si>
  <si>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موسسه اعتباری ملل فاطمی 519-11-213-000000963</t>
  </si>
  <si>
    <t>سپرده کوتاه مدت بانک ملت پالایشگاه تهران 9134226551</t>
  </si>
  <si>
    <t>سپرده بلند مدت بانک پاسارگاد بهزادی  378.303.14681876.1</t>
  </si>
  <si>
    <t>سپرده بلند مدت بانک پاسارگاد بهزادی 378.303.14681876.2</t>
  </si>
  <si>
    <t>سپرده بلند مدت بانک پاسارگاد بهزادی 378.303.14681876.3</t>
  </si>
  <si>
    <t>سپرده بلند مدت بانک پاسارگاد بهزادی  378.303.14681876.4</t>
  </si>
  <si>
    <t>سپرده بلند مدت بانک پاسارگاد بهزادی 378-303-14681876-5</t>
  </si>
  <si>
    <t>سپرده بلند مدت بانک پاسارگاد بهزادی 378.303.14681876.6</t>
  </si>
  <si>
    <t>قرض الحسنه بانک شهر بلوار امین قم 4001004223883</t>
  </si>
  <si>
    <t>سپرده بلند مدت بانک پاسارگاد بهزادی 378.303.14681876.7</t>
  </si>
  <si>
    <t>سپرده بلند مدت بانک پاسارگاد بهزادی 378-303-14681876-8</t>
  </si>
  <si>
    <t>سپرده بلند مدت بانک پاسارگاد بهزادی 378.303.14681876.9</t>
  </si>
  <si>
    <t>سپرده بلند مدت موسسه اعتباری ملل فاطمی 051960388000000450</t>
  </si>
  <si>
    <t>سپرده بلند مدت بانک تجارت مرکزی نیشاپور 0479604376116</t>
  </si>
  <si>
    <t>سپرده بلند مدت بانک پاسارگاد بهزادی 378.303.14681876.10</t>
  </si>
  <si>
    <t>سپرده کوتاه مدت بانک مسکن توانیر 420220718209</t>
  </si>
  <si>
    <t>سپرده بلند مدت بانک تجارت آفریقا ظفر 047960454702</t>
  </si>
  <si>
    <t>سپرده بلند مدت بانک تجارت آفریقا ظفر 0479604464295</t>
  </si>
  <si>
    <t>سپرده بلند مدت بانک تجارت آفریقا ظفر 0479604482800</t>
  </si>
  <si>
    <t>سپرده بلند مدت بانک پاسارگاد بهزادی 378.303.14681876.11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</si>
  <si>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</si>
  <si>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</si>
  <si>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</si>
  <si>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</si>
  <si>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</si>
  <si>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</si>
  <si>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</si>
  <si>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</si>
  <si>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</si>
  <si>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</si>
  <si>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</si>
  <si>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</si>
  <si>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</si>
  <si>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</si>
  <si>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</si>
  <si>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</si>
  <si>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</si>
  <si>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</si>
  <si>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</si>
  <si>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</si>
  <si>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</si>
  <si>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</si>
  <si>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</si>
  <si>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مرابحه اکتوور کو-کاردان070612</t>
  </si>
  <si>
    <t>مرابحه ذوب و نوردکرمان14060814</t>
  </si>
  <si>
    <t>مشارکت ش کرج0312-سه ماهه18%</t>
  </si>
  <si>
    <t>درآمد حاصل از سرمایه­گذاری در سپرده بانکی و گواهی سپرده</t>
  </si>
  <si>
    <t>نام سپرده بانکی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</si>
  <si>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</si>
  <si>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</si>
  <si>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</si>
  <si>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</si>
  <si>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</si>
  <si>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</si>
  <si>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</si>
  <si>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1407/06/12</t>
  </si>
  <si>
    <t>1406/08/14</t>
  </si>
  <si>
    <t>1403/12/28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</si>
  <si>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</si>
  <si>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</si>
  <si>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</si>
  <si>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</si>
  <si>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</si>
  <si>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</si>
  <si>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</si>
  <si>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صندوق سرمایه‌گذاری در اوراق بهادار با درآمد ثابت نگین سامان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</si>
  <si>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</si>
  <si>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</si>
  <si>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</si>
  <si>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</si>
  <si>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مبلغ شناسایی شده بابت قرارداد خرید و نگهداری اوراق بهادار</t>
  </si>
  <si>
    <t>تامین سرمایه کاردان</t>
  </si>
  <si>
    <t>مدیر صندوق</t>
  </si>
  <si>
    <t>جمع کل</t>
  </si>
  <si>
    <t>مشارکت ش قم612</t>
  </si>
  <si>
    <t xml:space="preserve"> سلف موازی گازمایع کنگان051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</si>
</sst>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5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2"/>
      <color rgb="FF0062AC"/>
      <name val="B Titr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2"/>
      <name val="B Nazanin"/>
      <charset val="178"/>
    </font>
    <font>
      <sz val="10"/>
      <name val="Arial"/>
      <family val="2"/>
    </font>
    <font>
      <sz val="10"/>
      <color rgb="FF000000"/>
      <name val="B Nazanin"/>
      <charset val="178"/>
    </font>
    <font>
      <sz val="11"/>
      <color rgb="FF262626"/>
      <name val="IRANSans"/>
    </font>
    <font>
      <sz val="14"/>
      <color rgb="FF000000"/>
      <name val="Arial"/>
      <family val="2"/>
    </font>
    <font>
      <sz val="10"/>
      <color rgb="FF000000"/>
      <name val="IRANSans"/>
    </font>
    <font>
      <b/>
      <sz val="12"/>
      <color rgb="FF000000"/>
      <name val="Arial"/>
      <family val="2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8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6" fillId="0" borderId="0" xfId="1" applyFont="1" applyAlignment="1">
      <alignment vertical="center"/>
    </xf>
    <xf numFmtId="0" fontId="7" fillId="0" borderId="0" xfId="2"/>
    <xf numFmtId="0" fontId="8" fillId="0" borderId="0" xfId="2" applyFont="1" applyAlignment="1">
      <alignment vertical="center" readingOrder="2"/>
    </xf>
    <xf numFmtId="0" fontId="9" fillId="0" borderId="7" xfId="2" applyFont="1" applyBorder="1" applyAlignment="1">
      <alignment horizontal="center" vertical="center" wrapText="1" readingOrder="2"/>
    </xf>
    <xf numFmtId="3" fontId="10" fillId="0" borderId="7" xfId="2" applyNumberFormat="1" applyFont="1" applyBorder="1" applyAlignment="1">
      <alignment horizontal="center" vertical="center" wrapText="1" readingOrder="2"/>
    </xf>
    <xf numFmtId="0" fontId="11" fillId="0" borderId="7" xfId="2" applyFont="1" applyBorder="1" applyAlignment="1">
      <alignment horizontal="center" vertical="center" wrapText="1" readingOrder="2"/>
    </xf>
    <xf numFmtId="3" fontId="7" fillId="0" borderId="0" xfId="2" applyNumberFormat="1"/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3" fontId="15" fillId="0" borderId="0" xfId="0" applyNumberFormat="1" applyFont="1" applyAlignment="1">
      <alignment horizontal="left"/>
    </xf>
    <xf numFmtId="3" fontId="4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8" fillId="3" borderId="0" xfId="0" applyNumberFormat="1" applyFont="1" applyFill="1" applyAlignment="1">
      <alignment horizontal="right" vertical="center"/>
    </xf>
    <xf numFmtId="3" fontId="18" fillId="0" borderId="0" xfId="0" applyNumberFormat="1" applyFon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8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7" xfId="2" applyBorder="1" applyAlignment="1">
      <alignment horizontal="center" vertical="center"/>
    </xf>
    <xf numFmtId="0" fontId="11" fillId="0" borderId="0" xfId="2" applyFont="1" applyAlignment="1">
      <alignment horizontal="right" vertical="center" readingOrder="2"/>
    </xf>
    <xf numFmtId="0" fontId="6" fillId="0" borderId="0" xfId="1" applyFont="1" applyAlignment="1">
      <alignment horizontal="center" vertical="center"/>
    </xf>
    <xf numFmtId="0" fontId="11" fillId="0" borderId="7" xfId="2" applyFont="1" applyBorder="1" applyAlignment="1">
      <alignment horizontal="center" vertical="center" wrapText="1" readingOrder="2"/>
    </xf>
    <xf numFmtId="0" fontId="12" fillId="0" borderId="7" xfId="2" applyFont="1" applyBorder="1" applyAlignment="1">
      <alignment horizontal="center" vertical="center" wrapText="1" readingOrder="2"/>
    </xf>
    <xf numFmtId="3" fontId="4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rightToLeft="1" tabSelected="1" view="pageBreakPreview" zoomScaleNormal="100" zoomScaleSheetLayoutView="100" workbookViewId="0">
      <selection activeCell="A5" sqref="A5:AA5"/>
    </sheetView>
  </sheetViews>
  <sheetFormatPr defaultRowHeight="15.75"/>
  <cols>
    <col min="1" max="1" width="5.42578125" style="20" bestFit="1" customWidth="1"/>
    <col min="2" max="2" width="14.28515625" style="20" customWidth="1"/>
    <col min="3" max="3" width="1.28515625" style="20" customWidth="1"/>
    <col min="4" max="4" width="2.5703125" style="20" customWidth="1"/>
    <col min="5" max="5" width="10.42578125" style="20" customWidth="1"/>
    <col min="6" max="6" width="1.28515625" style="20" customWidth="1"/>
    <col min="7" max="7" width="16" style="20" bestFit="1" customWidth="1"/>
    <col min="8" max="8" width="1.28515625" style="20" customWidth="1"/>
    <col min="9" max="9" width="16" style="20" bestFit="1" customWidth="1"/>
    <col min="10" max="10" width="1.28515625" style="20" customWidth="1"/>
    <col min="11" max="11" width="13.85546875" style="20" customWidth="1"/>
    <col min="12" max="12" width="1.28515625" style="20" customWidth="1"/>
    <col min="13" max="13" width="23.5703125" style="20" customWidth="1"/>
    <col min="14" max="14" width="1.28515625" style="20" customWidth="1"/>
    <col min="15" max="15" width="10" style="20" customWidth="1"/>
    <col min="16" max="16" width="1.28515625" style="20" customWidth="1"/>
    <col min="17" max="17" width="29.5703125" style="20" customWidth="1"/>
    <col min="18" max="18" width="1.28515625" style="20" customWidth="1"/>
    <col min="19" max="19" width="8.7109375" style="20" bestFit="1" customWidth="1"/>
    <col min="20" max="20" width="1.28515625" style="20" customWidth="1"/>
    <col min="21" max="21" width="20.42578125" style="20" bestFit="1" customWidth="1"/>
    <col min="22" max="22" width="1.28515625" style="20" customWidth="1"/>
    <col min="23" max="23" width="16" style="20" bestFit="1" customWidth="1"/>
    <col min="24" max="24" width="1.28515625" style="20" customWidth="1"/>
    <col min="25" max="25" width="16" style="20" bestFit="1" customWidth="1"/>
    <col min="26" max="26" width="1.28515625" style="20" customWidth="1"/>
    <col min="27" max="27" width="23.28515625" style="20" customWidth="1"/>
    <col min="28" max="28" width="0.28515625" style="20" customWidth="1"/>
    <col min="29" max="16384" width="9.140625" style="20"/>
  </cols>
  <sheetData>
    <row r="1" spans="1:27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1.9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14.65" customHeight="1">
      <c r="AA4" s="28"/>
    </row>
    <row r="5" spans="1:27" ht="14.65" customHeight="1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14.65" customHeight="1">
      <c r="E6" s="55" t="s">
        <v>3</v>
      </c>
      <c r="F6" s="55"/>
      <c r="G6" s="55"/>
      <c r="H6" s="55"/>
      <c r="I6" s="55"/>
      <c r="K6" s="55" t="s">
        <v>4</v>
      </c>
      <c r="L6" s="55"/>
      <c r="M6" s="55"/>
      <c r="N6" s="55"/>
      <c r="O6" s="55"/>
      <c r="P6" s="55"/>
      <c r="Q6" s="55"/>
      <c r="S6" s="55" t="s">
        <v>5</v>
      </c>
      <c r="T6" s="55"/>
      <c r="U6" s="55"/>
      <c r="V6" s="55"/>
      <c r="W6" s="55"/>
      <c r="X6" s="55"/>
      <c r="Y6" s="55"/>
      <c r="Z6" s="55"/>
      <c r="AA6" s="55"/>
    </row>
    <row r="7" spans="1:27" ht="14.65" customHeight="1">
      <c r="E7" s="55"/>
      <c r="F7" s="55"/>
      <c r="G7" s="55"/>
      <c r="H7" s="55"/>
      <c r="I7" s="55"/>
      <c r="K7" s="60" t="s">
        <v>16</v>
      </c>
      <c r="L7" s="60"/>
      <c r="M7" s="60"/>
      <c r="N7" s="21"/>
      <c r="O7" s="60" t="s">
        <v>17</v>
      </c>
      <c r="P7" s="60"/>
      <c r="Q7" s="60"/>
      <c r="S7" s="55"/>
      <c r="T7" s="55"/>
      <c r="U7" s="55"/>
      <c r="V7" s="55"/>
      <c r="W7" s="55"/>
      <c r="X7" s="55"/>
      <c r="Y7" s="55"/>
      <c r="Z7" s="55"/>
      <c r="AA7" s="55"/>
    </row>
    <row r="8" spans="1:27" ht="14.65" customHeight="1">
      <c r="A8" s="55" t="s">
        <v>18</v>
      </c>
      <c r="B8" s="55"/>
      <c r="D8" s="55" t="s">
        <v>19</v>
      </c>
      <c r="E8" s="55"/>
      <c r="G8" s="2" t="s">
        <v>9</v>
      </c>
      <c r="I8" s="2" t="s">
        <v>10</v>
      </c>
      <c r="K8" s="4" t="s">
        <v>8</v>
      </c>
      <c r="L8" s="21"/>
      <c r="M8" s="4" t="s">
        <v>9</v>
      </c>
      <c r="O8" s="4" t="s">
        <v>8</v>
      </c>
      <c r="P8" s="21"/>
      <c r="Q8" s="4" t="s">
        <v>11</v>
      </c>
      <c r="S8" s="2" t="s">
        <v>8</v>
      </c>
      <c r="U8" s="2" t="s">
        <v>20</v>
      </c>
      <c r="W8" s="2" t="s">
        <v>9</v>
      </c>
      <c r="Y8" s="2" t="s">
        <v>10</v>
      </c>
      <c r="AA8" s="2" t="s">
        <v>13</v>
      </c>
    </row>
    <row r="9" spans="1:27" ht="21.95" customHeight="1">
      <c r="A9" s="56" t="s">
        <v>21</v>
      </c>
      <c r="B9" s="56"/>
      <c r="D9" s="57">
        <v>352000</v>
      </c>
      <c r="E9" s="57"/>
      <c r="F9" s="24"/>
      <c r="G9" s="23">
        <v>29383200000</v>
      </c>
      <c r="H9" s="24"/>
      <c r="I9" s="23">
        <v>38079008000</v>
      </c>
      <c r="J9" s="24"/>
      <c r="K9" s="25">
        <v>0</v>
      </c>
      <c r="L9" s="24"/>
      <c r="M9" s="25">
        <v>0</v>
      </c>
      <c r="N9" s="24"/>
      <c r="O9" s="25">
        <v>0</v>
      </c>
      <c r="P9" s="24"/>
      <c r="Q9" s="25">
        <v>0</v>
      </c>
      <c r="R9" s="24"/>
      <c r="S9" s="23">
        <v>352000</v>
      </c>
      <c r="T9" s="24"/>
      <c r="U9" s="25">
        <v>113342</v>
      </c>
      <c r="V9" s="24"/>
      <c r="W9" s="23">
        <v>29383200000</v>
      </c>
      <c r="X9" s="24"/>
      <c r="Y9" s="23">
        <v>39896384000</v>
      </c>
      <c r="Z9" s="24"/>
      <c r="AA9" s="26">
        <f>Y9/52066391835699*100</f>
        <v>7.6625981930718859E-2</v>
      </c>
    </row>
    <row r="10" spans="1:27">
      <c r="D10" s="24"/>
      <c r="E10" s="24"/>
      <c r="F10" s="24"/>
      <c r="G10" s="27"/>
      <c r="H10" s="24"/>
      <c r="I10" s="27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>
      <c r="G11" s="22"/>
      <c r="Y11" s="22"/>
    </row>
    <row r="12" spans="1:27">
      <c r="M12" s="22"/>
    </row>
    <row r="13" spans="1:27">
      <c r="M13" s="22"/>
    </row>
    <row r="22" spans="17:17">
      <c r="Q22" s="22"/>
    </row>
    <row r="23" spans="17:17">
      <c r="Q23" s="22"/>
    </row>
  </sheetData>
  <mergeCells count="13">
    <mergeCell ref="A8:B8"/>
    <mergeCell ref="D8:E8"/>
    <mergeCell ref="A9:B9"/>
    <mergeCell ref="D9:E9"/>
    <mergeCell ref="A1:AA1"/>
    <mergeCell ref="A2:AA2"/>
    <mergeCell ref="A3:AA3"/>
    <mergeCell ref="K6:Q6"/>
    <mergeCell ref="S6:AA7"/>
    <mergeCell ref="E6:I7"/>
    <mergeCell ref="K7:M7"/>
    <mergeCell ref="O7:Q7"/>
    <mergeCell ref="A5:AA5"/>
  </mergeCells>
  <pageMargins left="0.39" right="0.39" top="0.39" bottom="0.39" header="0" footer="0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1"/>
  <sheetViews>
    <sheetView rightToLeft="1" workbookViewId="0">
      <selection activeCell="V8" sqref="V8"/>
    </sheetView>
  </sheetViews>
  <sheetFormatPr defaultRowHeight="12.75"/>
  <cols>
    <col min="1" max="1" width="47.140625" bestFit="1" customWidth="1"/>
    <col min="2" max="2" width="1.28515625" customWidth="1"/>
    <col min="3" max="3" width="18.42578125" customWidth="1"/>
    <col min="4" max="5" width="1.28515625" customWidth="1"/>
    <col min="6" max="6" width="9.5703125" bestFit="1" customWidth="1"/>
    <col min="7" max="7" width="1.28515625" customWidth="1"/>
    <col min="8" max="8" width="17.140625" bestFit="1" customWidth="1"/>
    <col min="9" max="9" width="1.28515625" customWidth="1"/>
    <col min="10" max="10" width="14" customWidth="1"/>
    <col min="11" max="11" width="1.28515625" customWidth="1"/>
    <col min="12" max="12" width="17.140625" bestFit="1" customWidth="1"/>
    <col min="13" max="13" width="1.28515625" customWidth="1"/>
    <col min="14" max="14" width="17.140625" bestFit="1" customWidth="1"/>
    <col min="15" max="15" width="1.28515625" customWidth="1"/>
    <col min="16" max="16" width="14.7109375" customWidth="1"/>
    <col min="17" max="17" width="1.28515625" customWidth="1"/>
    <col min="18" max="18" width="17.140625" bestFit="1" customWidth="1"/>
    <col min="19" max="19" width="0.28515625" customWidth="1"/>
  </cols>
  <sheetData>
    <row r="1" spans="1:22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2" ht="25.5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2" ht="25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5" spans="1:22" ht="24">
      <c r="A5" s="59" t="s">
        <v>160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2" ht="21">
      <c r="A6" s="55" t="s">
        <v>131</v>
      </c>
      <c r="H6" s="55" t="s">
        <v>143</v>
      </c>
      <c r="I6" s="55"/>
      <c r="J6" s="55"/>
      <c r="K6" s="55"/>
      <c r="L6" s="55"/>
      <c r="N6" s="55" t="s">
        <v>144</v>
      </c>
      <c r="O6" s="55"/>
      <c r="P6" s="55"/>
      <c r="Q6" s="55"/>
      <c r="R6" s="55"/>
    </row>
    <row r="7" spans="1:22" ht="63">
      <c r="A7" s="55"/>
      <c r="C7" s="70" t="s">
        <v>29</v>
      </c>
      <c r="D7" s="70"/>
      <c r="F7" s="10" t="s">
        <v>161</v>
      </c>
      <c r="H7" s="11" t="s">
        <v>162</v>
      </c>
      <c r="I7" s="3"/>
      <c r="J7" s="11" t="s">
        <v>159</v>
      </c>
      <c r="K7" s="3"/>
      <c r="L7" s="11" t="s">
        <v>163</v>
      </c>
      <c r="N7" s="11" t="s">
        <v>162</v>
      </c>
      <c r="O7" s="3"/>
      <c r="P7" s="11" t="s">
        <v>159</v>
      </c>
      <c r="Q7" s="3"/>
      <c r="R7" s="11" t="s">
        <v>163</v>
      </c>
    </row>
    <row r="8" spans="1:22" ht="18.75">
      <c r="A8" s="6" t="s">
        <v>76</v>
      </c>
      <c r="C8" s="29" t="s">
        <v>78</v>
      </c>
      <c r="D8" s="54"/>
      <c r="E8" s="30"/>
      <c r="F8" s="31">
        <v>20.5</v>
      </c>
      <c r="G8" s="30"/>
      <c r="H8" s="25">
        <v>167456245313</v>
      </c>
      <c r="I8" s="30"/>
      <c r="J8" s="25">
        <v>0</v>
      </c>
      <c r="K8" s="30"/>
      <c r="L8" s="25">
        <f>H8-J8</f>
        <v>167456245313</v>
      </c>
      <c r="M8" s="30"/>
      <c r="N8" s="25">
        <v>167456245313</v>
      </c>
      <c r="O8" s="30"/>
      <c r="P8" s="25">
        <v>0</v>
      </c>
      <c r="Q8" s="30"/>
      <c r="R8" s="25">
        <f>N8-P8</f>
        <v>167456245313</v>
      </c>
      <c r="S8" s="30"/>
      <c r="V8" s="80"/>
    </row>
    <row r="9" spans="1:22" ht="18.75">
      <c r="A9" s="7" t="s">
        <v>80</v>
      </c>
      <c r="C9" s="32" t="s">
        <v>82</v>
      </c>
      <c r="D9" s="30"/>
      <c r="E9" s="30"/>
      <c r="F9" s="33">
        <v>23</v>
      </c>
      <c r="G9" s="30"/>
      <c r="H9" s="34">
        <v>38559381777</v>
      </c>
      <c r="I9" s="30"/>
      <c r="J9" s="34">
        <v>0</v>
      </c>
      <c r="K9" s="30"/>
      <c r="L9" s="80">
        <f t="shared" ref="L9:L25" si="0">H9-J9</f>
        <v>38559381777</v>
      </c>
      <c r="M9" s="81"/>
      <c r="N9" s="80">
        <v>38559381777</v>
      </c>
      <c r="O9" s="81"/>
      <c r="P9" s="80">
        <v>0</v>
      </c>
      <c r="Q9" s="81"/>
      <c r="R9" s="80">
        <f t="shared" ref="R9:R25" si="1">N9-P9</f>
        <v>38559381777</v>
      </c>
      <c r="S9" s="30"/>
    </row>
    <row r="10" spans="1:22" ht="18.75">
      <c r="A10" s="7" t="s">
        <v>73</v>
      </c>
      <c r="C10" s="32" t="s">
        <v>75</v>
      </c>
      <c r="D10" s="30"/>
      <c r="E10" s="30"/>
      <c r="F10" s="33">
        <v>18</v>
      </c>
      <c r="G10" s="30"/>
      <c r="H10" s="34">
        <v>43126859</v>
      </c>
      <c r="I10" s="30"/>
      <c r="J10" s="34">
        <v>0</v>
      </c>
      <c r="K10" s="30"/>
      <c r="L10" s="80">
        <f t="shared" si="0"/>
        <v>43126859</v>
      </c>
      <c r="M10" s="81"/>
      <c r="N10" s="80">
        <v>43126859</v>
      </c>
      <c r="O10" s="81"/>
      <c r="P10" s="80">
        <v>0</v>
      </c>
      <c r="Q10" s="81"/>
      <c r="R10" s="80">
        <f t="shared" si="1"/>
        <v>43126859</v>
      </c>
      <c r="S10" s="30"/>
    </row>
    <row r="11" spans="1:22" ht="18.75">
      <c r="A11" s="7" t="s">
        <v>67</v>
      </c>
      <c r="C11" s="32" t="s">
        <v>69</v>
      </c>
      <c r="D11" s="30"/>
      <c r="E11" s="30"/>
      <c r="F11" s="33">
        <v>23</v>
      </c>
      <c r="G11" s="30"/>
      <c r="H11" s="34">
        <v>30870029001</v>
      </c>
      <c r="I11" s="30"/>
      <c r="J11" s="34">
        <v>0</v>
      </c>
      <c r="K11" s="30"/>
      <c r="L11" s="80">
        <f t="shared" si="0"/>
        <v>30870029001</v>
      </c>
      <c r="M11" s="81"/>
      <c r="N11" s="80">
        <v>30870029001</v>
      </c>
      <c r="O11" s="81"/>
      <c r="P11" s="80">
        <v>0</v>
      </c>
      <c r="Q11" s="81"/>
      <c r="R11" s="80">
        <f t="shared" si="1"/>
        <v>30870029001</v>
      </c>
      <c r="S11" s="30"/>
    </row>
    <row r="12" spans="1:22" ht="18.75">
      <c r="A12" s="7" t="s">
        <v>47</v>
      </c>
      <c r="C12" s="32" t="s">
        <v>49</v>
      </c>
      <c r="D12" s="30"/>
      <c r="E12" s="30"/>
      <c r="F12" s="33">
        <v>23</v>
      </c>
      <c r="G12" s="30"/>
      <c r="H12" s="34">
        <f>37363879167+18134609340</f>
        <v>55498488507</v>
      </c>
      <c r="I12" s="30"/>
      <c r="J12" s="34">
        <v>0</v>
      </c>
      <c r="K12" s="30"/>
      <c r="L12" s="80">
        <f t="shared" si="0"/>
        <v>55498488507</v>
      </c>
      <c r="M12" s="81"/>
      <c r="N12" s="80">
        <f>37363879167+18134609340</f>
        <v>55498488507</v>
      </c>
      <c r="O12" s="81"/>
      <c r="P12" s="80">
        <v>0</v>
      </c>
      <c r="Q12" s="81"/>
      <c r="R12" s="80">
        <f t="shared" si="1"/>
        <v>55498488507</v>
      </c>
      <c r="S12" s="30"/>
    </row>
    <row r="13" spans="1:22" ht="18.75">
      <c r="A13" s="7" t="s">
        <v>70</v>
      </c>
      <c r="C13" s="32" t="s">
        <v>72</v>
      </c>
      <c r="D13" s="30"/>
      <c r="E13" s="30"/>
      <c r="F13" s="33">
        <v>23</v>
      </c>
      <c r="G13" s="30"/>
      <c r="H13" s="34">
        <f>29301805122+5416438350</f>
        <v>34718243472</v>
      </c>
      <c r="I13" s="30"/>
      <c r="J13" s="34">
        <v>0</v>
      </c>
      <c r="K13" s="30"/>
      <c r="L13" s="80">
        <f t="shared" si="0"/>
        <v>34718243472</v>
      </c>
      <c r="M13" s="81"/>
      <c r="N13" s="80">
        <f>H13</f>
        <v>34718243472</v>
      </c>
      <c r="O13" s="81"/>
      <c r="P13" s="80">
        <v>0</v>
      </c>
      <c r="Q13" s="81"/>
      <c r="R13" s="80">
        <f t="shared" si="1"/>
        <v>34718243472</v>
      </c>
      <c r="S13" s="30"/>
    </row>
    <row r="14" spans="1:22" ht="18.75">
      <c r="A14" s="7" t="s">
        <v>64</v>
      </c>
      <c r="C14" s="32" t="s">
        <v>66</v>
      </c>
      <c r="D14" s="30"/>
      <c r="E14" s="30"/>
      <c r="F14" s="33">
        <v>20.5</v>
      </c>
      <c r="G14" s="30"/>
      <c r="H14" s="34">
        <f>7897308895</f>
        <v>7897308895</v>
      </c>
      <c r="I14" s="30"/>
      <c r="J14" s="34">
        <v>0</v>
      </c>
      <c r="K14" s="30"/>
      <c r="L14" s="80">
        <f t="shared" si="0"/>
        <v>7897308895</v>
      </c>
      <c r="M14" s="81"/>
      <c r="N14" s="34">
        <f>H14</f>
        <v>7897308895</v>
      </c>
      <c r="O14" s="81"/>
      <c r="P14" s="80">
        <v>0</v>
      </c>
      <c r="Q14" s="81"/>
      <c r="R14" s="80">
        <f t="shared" si="1"/>
        <v>7897308895</v>
      </c>
      <c r="S14" s="30"/>
    </row>
    <row r="15" spans="1:22" ht="18.75">
      <c r="A15" s="7" t="s">
        <v>35</v>
      </c>
      <c r="C15" s="32" t="s">
        <v>37</v>
      </c>
      <c r="D15" s="30"/>
      <c r="E15" s="30"/>
      <c r="F15" s="33">
        <v>0</v>
      </c>
      <c r="G15" s="30"/>
      <c r="H15" s="34">
        <v>47721311490</v>
      </c>
      <c r="I15" s="30"/>
      <c r="J15" s="34">
        <v>0</v>
      </c>
      <c r="K15" s="30"/>
      <c r="L15" s="80">
        <f t="shared" si="0"/>
        <v>47721311490</v>
      </c>
      <c r="M15" s="81"/>
      <c r="N15" s="80">
        <v>47721311490</v>
      </c>
      <c r="O15" s="81"/>
      <c r="P15" s="80">
        <v>0</v>
      </c>
      <c r="Q15" s="81"/>
      <c r="R15" s="80">
        <f t="shared" si="1"/>
        <v>47721311490</v>
      </c>
      <c r="S15" s="30"/>
    </row>
    <row r="16" spans="1:22" ht="18.75">
      <c r="A16" s="7" t="s">
        <v>79</v>
      </c>
      <c r="C16" s="32" t="s">
        <v>75</v>
      </c>
      <c r="D16" s="30"/>
      <c r="E16" s="30"/>
      <c r="F16" s="33">
        <v>18</v>
      </c>
      <c r="G16" s="30"/>
      <c r="H16" s="34">
        <v>28751239</v>
      </c>
      <c r="I16" s="30"/>
      <c r="J16" s="34">
        <v>0</v>
      </c>
      <c r="K16" s="30"/>
      <c r="L16" s="80">
        <f t="shared" si="0"/>
        <v>28751239</v>
      </c>
      <c r="M16" s="81"/>
      <c r="N16" s="80">
        <v>28751239</v>
      </c>
      <c r="O16" s="81"/>
      <c r="P16" s="80">
        <v>0</v>
      </c>
      <c r="Q16" s="81"/>
      <c r="R16" s="80">
        <f t="shared" si="1"/>
        <v>28751239</v>
      </c>
      <c r="S16" s="30"/>
    </row>
    <row r="17" spans="1:19" ht="18.75">
      <c r="A17" s="7" t="s">
        <v>62</v>
      </c>
      <c r="C17" s="32" t="s">
        <v>63</v>
      </c>
      <c r="D17" s="30"/>
      <c r="E17" s="30"/>
      <c r="F17" s="33">
        <v>20.5</v>
      </c>
      <c r="G17" s="30"/>
      <c r="H17" s="34">
        <v>8862311253</v>
      </c>
      <c r="I17" s="30"/>
      <c r="J17" s="34">
        <v>0</v>
      </c>
      <c r="K17" s="30"/>
      <c r="L17" s="80">
        <f t="shared" si="0"/>
        <v>8862311253</v>
      </c>
      <c r="M17" s="81"/>
      <c r="N17" s="80">
        <v>8862311253</v>
      </c>
      <c r="O17" s="81"/>
      <c r="P17" s="80">
        <v>0</v>
      </c>
      <c r="Q17" s="81"/>
      <c r="R17" s="80">
        <f t="shared" si="1"/>
        <v>8862311253</v>
      </c>
      <c r="S17" s="30"/>
    </row>
    <row r="18" spans="1:19" ht="18.75">
      <c r="A18" s="7" t="s">
        <v>184</v>
      </c>
      <c r="C18" s="32" t="s">
        <v>34</v>
      </c>
      <c r="D18" s="30"/>
      <c r="E18" s="30"/>
      <c r="F18" s="33">
        <v>0</v>
      </c>
      <c r="G18" s="30"/>
      <c r="H18" s="34">
        <v>117157527368</v>
      </c>
      <c r="I18" s="30"/>
      <c r="J18" s="34">
        <v>0</v>
      </c>
      <c r="K18" s="30"/>
      <c r="L18" s="80">
        <f t="shared" si="0"/>
        <v>117157527368</v>
      </c>
      <c r="M18" s="81"/>
      <c r="N18" s="80">
        <v>117157527368</v>
      </c>
      <c r="O18" s="81"/>
      <c r="P18" s="80">
        <v>0</v>
      </c>
      <c r="Q18" s="81"/>
      <c r="R18" s="80">
        <f t="shared" si="1"/>
        <v>117157527368</v>
      </c>
      <c r="S18" s="30"/>
    </row>
    <row r="19" spans="1:19" ht="18.75">
      <c r="A19" s="7" t="s">
        <v>59</v>
      </c>
      <c r="C19" s="32" t="s">
        <v>61</v>
      </c>
      <c r="D19" s="30"/>
      <c r="E19" s="30"/>
      <c r="F19" s="33">
        <v>20.5</v>
      </c>
      <c r="G19" s="30"/>
      <c r="H19" s="34">
        <v>760336931</v>
      </c>
      <c r="I19" s="30"/>
      <c r="J19" s="34">
        <v>0</v>
      </c>
      <c r="K19" s="30"/>
      <c r="L19" s="80">
        <f t="shared" si="0"/>
        <v>760336931</v>
      </c>
      <c r="M19" s="81"/>
      <c r="N19" s="80">
        <v>760336931</v>
      </c>
      <c r="O19" s="81"/>
      <c r="P19" s="80">
        <v>0</v>
      </c>
      <c r="Q19" s="81"/>
      <c r="R19" s="80">
        <f t="shared" si="1"/>
        <v>760336931</v>
      </c>
      <c r="S19" s="30"/>
    </row>
    <row r="20" spans="1:19" ht="18.75">
      <c r="A20" s="7" t="s">
        <v>152</v>
      </c>
      <c r="C20" s="32" t="s">
        <v>164</v>
      </c>
      <c r="D20" s="30"/>
      <c r="E20" s="30"/>
      <c r="F20" s="33">
        <v>18</v>
      </c>
      <c r="G20" s="30"/>
      <c r="H20" s="34">
        <v>12782132700</v>
      </c>
      <c r="I20" s="30"/>
      <c r="J20" s="34">
        <v>0</v>
      </c>
      <c r="K20" s="30"/>
      <c r="L20" s="80">
        <f t="shared" si="0"/>
        <v>12782132700</v>
      </c>
      <c r="M20" s="81"/>
      <c r="N20" s="80">
        <v>12782132700</v>
      </c>
      <c r="O20" s="81"/>
      <c r="P20" s="80">
        <v>0</v>
      </c>
      <c r="Q20" s="81"/>
      <c r="R20" s="80">
        <f t="shared" si="1"/>
        <v>12782132700</v>
      </c>
      <c r="S20" s="30"/>
    </row>
    <row r="21" spans="1:19" ht="18.75">
      <c r="A21" s="7" t="s">
        <v>56</v>
      </c>
      <c r="C21" s="32" t="s">
        <v>58</v>
      </c>
      <c r="D21" s="30"/>
      <c r="E21" s="30"/>
      <c r="F21" s="33">
        <v>20.5</v>
      </c>
      <c r="G21" s="30"/>
      <c r="H21" s="34">
        <v>49572920039</v>
      </c>
      <c r="I21" s="30"/>
      <c r="J21" s="34">
        <v>0</v>
      </c>
      <c r="K21" s="30"/>
      <c r="L21" s="80">
        <f t="shared" si="0"/>
        <v>49572920039</v>
      </c>
      <c r="M21" s="81"/>
      <c r="N21" s="80">
        <v>49572920039</v>
      </c>
      <c r="O21" s="81"/>
      <c r="P21" s="80">
        <v>0</v>
      </c>
      <c r="Q21" s="81"/>
      <c r="R21" s="80">
        <f t="shared" si="1"/>
        <v>49572920039</v>
      </c>
      <c r="S21" s="30"/>
    </row>
    <row r="22" spans="1:19" ht="18.75">
      <c r="A22" s="7" t="s">
        <v>153</v>
      </c>
      <c r="C22" s="32" t="s">
        <v>165</v>
      </c>
      <c r="D22" s="30"/>
      <c r="E22" s="30"/>
      <c r="F22" s="33">
        <v>18</v>
      </c>
      <c r="G22" s="30"/>
      <c r="H22" s="34">
        <v>3476018940</v>
      </c>
      <c r="I22" s="30"/>
      <c r="J22" s="34">
        <v>0</v>
      </c>
      <c r="K22" s="30"/>
      <c r="L22" s="80">
        <f t="shared" si="0"/>
        <v>3476018940</v>
      </c>
      <c r="M22" s="81"/>
      <c r="N22" s="80">
        <v>3476018940</v>
      </c>
      <c r="O22" s="81"/>
      <c r="P22" s="80">
        <v>0</v>
      </c>
      <c r="Q22" s="81"/>
      <c r="R22" s="80">
        <f t="shared" si="1"/>
        <v>3476018940</v>
      </c>
      <c r="S22" s="30"/>
    </row>
    <row r="23" spans="1:19" ht="18.75">
      <c r="A23" s="7" t="s">
        <v>53</v>
      </c>
      <c r="C23" s="32" t="s">
        <v>55</v>
      </c>
      <c r="D23" s="30"/>
      <c r="E23" s="30"/>
      <c r="F23" s="33">
        <v>17</v>
      </c>
      <c r="G23" s="30"/>
      <c r="H23" s="34">
        <v>3794531125</v>
      </c>
      <c r="I23" s="30"/>
      <c r="J23" s="34">
        <v>0</v>
      </c>
      <c r="K23" s="30"/>
      <c r="L23" s="80">
        <f t="shared" si="0"/>
        <v>3794531125</v>
      </c>
      <c r="M23" s="81"/>
      <c r="N23" s="80">
        <v>3794531125</v>
      </c>
      <c r="O23" s="81"/>
      <c r="P23" s="80">
        <v>0</v>
      </c>
      <c r="Q23" s="81"/>
      <c r="R23" s="80">
        <f t="shared" si="1"/>
        <v>3794531125</v>
      </c>
      <c r="S23" s="30"/>
    </row>
    <row r="24" spans="1:19" ht="18.75">
      <c r="A24" s="7" t="s">
        <v>154</v>
      </c>
      <c r="C24" s="32" t="s">
        <v>166</v>
      </c>
      <c r="D24" s="30"/>
      <c r="E24" s="30"/>
      <c r="F24" s="33">
        <v>18</v>
      </c>
      <c r="G24" s="30"/>
      <c r="H24" s="34">
        <v>7089760770</v>
      </c>
      <c r="I24" s="30"/>
      <c r="J24" s="34">
        <v>0</v>
      </c>
      <c r="K24" s="30"/>
      <c r="L24" s="80">
        <f t="shared" si="0"/>
        <v>7089760770</v>
      </c>
      <c r="M24" s="81"/>
      <c r="N24" s="80">
        <v>7089760770</v>
      </c>
      <c r="O24" s="81"/>
      <c r="P24" s="80">
        <v>0</v>
      </c>
      <c r="Q24" s="81"/>
      <c r="R24" s="80">
        <f t="shared" si="1"/>
        <v>7089760770</v>
      </c>
      <c r="S24" s="30"/>
    </row>
    <row r="25" spans="1:19" ht="18.75">
      <c r="A25" s="9" t="s">
        <v>50</v>
      </c>
      <c r="C25" s="32" t="s">
        <v>52</v>
      </c>
      <c r="D25" s="30"/>
      <c r="E25" s="30"/>
      <c r="F25" s="33">
        <v>18.5</v>
      </c>
      <c r="G25" s="30"/>
      <c r="H25" s="37">
        <v>1565087</v>
      </c>
      <c r="I25" s="30"/>
      <c r="J25" s="34">
        <v>0</v>
      </c>
      <c r="K25" s="30"/>
      <c r="L25" s="80">
        <f t="shared" si="0"/>
        <v>1565087</v>
      </c>
      <c r="M25" s="30"/>
      <c r="N25" s="37">
        <v>1565087</v>
      </c>
      <c r="O25" s="30"/>
      <c r="P25" s="34">
        <v>0</v>
      </c>
      <c r="Q25" s="30"/>
      <c r="R25" s="80">
        <f t="shared" si="1"/>
        <v>1565087</v>
      </c>
      <c r="S25" s="30"/>
    </row>
    <row r="26" spans="1:19" ht="21.75" thickBot="1">
      <c r="A26" s="5" t="s">
        <v>22</v>
      </c>
      <c r="C26" s="34"/>
      <c r="D26" s="30"/>
      <c r="E26" s="30"/>
      <c r="F26" s="34"/>
      <c r="G26" s="30"/>
      <c r="H26" s="38">
        <f>SUM(H8:H25)</f>
        <v>586289990766</v>
      </c>
      <c r="I26" s="30"/>
      <c r="J26" s="82">
        <f>SUM(J8:J25)</f>
        <v>0</v>
      </c>
      <c r="K26" s="30"/>
      <c r="L26" s="38">
        <f>SUM(L8:L25)</f>
        <v>586289990766</v>
      </c>
      <c r="M26" s="30"/>
      <c r="N26" s="38">
        <f>SUM(N8:N25)</f>
        <v>586289990766</v>
      </c>
      <c r="O26" s="30"/>
      <c r="P26" s="82">
        <f>SUM(P8:P25)</f>
        <v>0</v>
      </c>
      <c r="Q26" s="30"/>
      <c r="R26" s="38">
        <f>SUM(R8:R25)</f>
        <v>586289990766</v>
      </c>
      <c r="S26" s="30"/>
    </row>
    <row r="27" spans="1:19" ht="13.5" thickTop="1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9" spans="1:19">
      <c r="H29" s="12"/>
    </row>
    <row r="31" spans="1:19">
      <c r="H31" s="12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1"/>
  <sheetViews>
    <sheetView rightToLeft="1" view="pageBreakPreview" zoomScale="86" zoomScaleNormal="100" zoomScaleSheetLayoutView="86" workbookViewId="0">
      <selection activeCell="C32" sqref="C32"/>
    </sheetView>
  </sheetViews>
  <sheetFormatPr defaultRowHeight="12.75"/>
  <cols>
    <col min="1" max="1" width="55" bestFit="1" customWidth="1"/>
    <col min="2" max="2" width="1.28515625" customWidth="1"/>
    <col min="3" max="3" width="17.140625" bestFit="1" customWidth="1"/>
    <col min="4" max="4" width="1.28515625" customWidth="1"/>
    <col min="5" max="5" width="14.7109375" bestFit="1" customWidth="1"/>
    <col min="6" max="6" width="1.28515625" customWidth="1"/>
    <col min="7" max="7" width="17.140625" bestFit="1" customWidth="1"/>
    <col min="8" max="8" width="1.28515625" customWidth="1"/>
    <col min="9" max="9" width="22.7109375" bestFit="1" customWidth="1"/>
    <col min="10" max="10" width="1.28515625" customWidth="1"/>
    <col min="11" max="11" width="14.7109375" bestFit="1" customWidth="1"/>
    <col min="12" max="12" width="1.28515625" customWidth="1"/>
    <col min="13" max="13" width="17.140625" bestFit="1" customWidth="1"/>
    <col min="14" max="14" width="0.28515625" customWidth="1"/>
  </cols>
  <sheetData>
    <row r="1" spans="1:15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5" ht="25.5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5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5" spans="1:15" ht="24">
      <c r="A5" s="59" t="s">
        <v>167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21">
      <c r="A6" s="55" t="s">
        <v>131</v>
      </c>
      <c r="C6" s="55" t="s">
        <v>143</v>
      </c>
      <c r="D6" s="55"/>
      <c r="E6" s="55"/>
      <c r="F6" s="55"/>
      <c r="G6" s="55"/>
      <c r="I6" s="55" t="s">
        <v>144</v>
      </c>
      <c r="J6" s="55"/>
      <c r="K6" s="55"/>
      <c r="L6" s="55"/>
      <c r="M6" s="55"/>
    </row>
    <row r="7" spans="1:15" ht="21">
      <c r="A7" s="55"/>
      <c r="C7" s="11" t="s">
        <v>162</v>
      </c>
      <c r="D7" s="3"/>
      <c r="E7" s="11" t="s">
        <v>159</v>
      </c>
      <c r="F7" s="3"/>
      <c r="G7" s="11" t="s">
        <v>163</v>
      </c>
      <c r="I7" s="11" t="s">
        <v>162</v>
      </c>
      <c r="J7" s="3"/>
      <c r="K7" s="11" t="s">
        <v>159</v>
      </c>
      <c r="L7" s="3"/>
      <c r="M7" s="11" t="s">
        <v>163</v>
      </c>
    </row>
    <row r="8" spans="1:15" ht="18.75">
      <c r="A8" s="6" t="s">
        <v>100</v>
      </c>
      <c r="C8" s="25">
        <v>16587</v>
      </c>
      <c r="D8" s="30"/>
      <c r="E8" s="25">
        <v>0</v>
      </c>
      <c r="F8" s="30"/>
      <c r="G8" s="25">
        <v>16587</v>
      </c>
      <c r="H8" s="30"/>
      <c r="I8" s="25">
        <v>16587</v>
      </c>
      <c r="J8" s="30"/>
      <c r="K8" s="25">
        <v>0</v>
      </c>
      <c r="L8" s="30"/>
      <c r="M8" s="25">
        <v>16587</v>
      </c>
      <c r="N8" s="30"/>
      <c r="O8" s="30"/>
    </row>
    <row r="9" spans="1:15" ht="18.75">
      <c r="A9" s="7" t="s">
        <v>101</v>
      </c>
      <c r="C9" s="34">
        <v>119858</v>
      </c>
      <c r="D9" s="30"/>
      <c r="E9" s="34">
        <v>0</v>
      </c>
      <c r="F9" s="30"/>
      <c r="G9" s="34">
        <v>119858</v>
      </c>
      <c r="H9" s="30"/>
      <c r="I9" s="34">
        <v>119858</v>
      </c>
      <c r="J9" s="30"/>
      <c r="K9" s="34">
        <v>0</v>
      </c>
      <c r="L9" s="30"/>
      <c r="M9" s="34">
        <v>119858</v>
      </c>
      <c r="N9" s="30"/>
      <c r="O9" s="30"/>
    </row>
    <row r="10" spans="1:15" ht="18.75">
      <c r="A10" s="7" t="s">
        <v>102</v>
      </c>
      <c r="C10" s="34">
        <v>2487</v>
      </c>
      <c r="D10" s="30"/>
      <c r="E10" s="34">
        <v>0</v>
      </c>
      <c r="F10" s="30"/>
      <c r="G10" s="34">
        <v>2487</v>
      </c>
      <c r="H10" s="30"/>
      <c r="I10" s="34">
        <v>2487</v>
      </c>
      <c r="J10" s="30"/>
      <c r="K10" s="34">
        <v>0</v>
      </c>
      <c r="L10" s="30"/>
      <c r="M10" s="34">
        <v>2487</v>
      </c>
      <c r="N10" s="30"/>
      <c r="O10" s="30"/>
    </row>
    <row r="11" spans="1:15" ht="18.75">
      <c r="A11" s="7" t="s">
        <v>104</v>
      </c>
      <c r="C11" s="34">
        <v>249759</v>
      </c>
      <c r="D11" s="30"/>
      <c r="E11" s="34">
        <v>0</v>
      </c>
      <c r="F11" s="30"/>
      <c r="G11" s="34">
        <v>249759</v>
      </c>
      <c r="H11" s="30"/>
      <c r="I11" s="34">
        <v>249759</v>
      </c>
      <c r="J11" s="30"/>
      <c r="K11" s="34">
        <v>0</v>
      </c>
      <c r="L11" s="30"/>
      <c r="M11" s="34">
        <v>249759</v>
      </c>
      <c r="N11" s="30"/>
      <c r="O11" s="30"/>
    </row>
    <row r="12" spans="1:15" ht="18.75">
      <c r="A12" s="7" t="s">
        <v>105</v>
      </c>
      <c r="C12" s="34">
        <v>22004</v>
      </c>
      <c r="D12" s="30"/>
      <c r="E12" s="34">
        <v>0</v>
      </c>
      <c r="F12" s="30"/>
      <c r="G12" s="34">
        <v>22004</v>
      </c>
      <c r="H12" s="30"/>
      <c r="I12" s="34">
        <v>22004</v>
      </c>
      <c r="J12" s="30"/>
      <c r="K12" s="34">
        <v>0</v>
      </c>
      <c r="L12" s="30"/>
      <c r="M12" s="34">
        <v>22004</v>
      </c>
      <c r="N12" s="30"/>
      <c r="O12" s="30"/>
    </row>
    <row r="13" spans="1:15" ht="18.75">
      <c r="A13" s="7" t="s">
        <v>106</v>
      </c>
      <c r="C13" s="34">
        <v>6049</v>
      </c>
      <c r="D13" s="30"/>
      <c r="E13" s="34">
        <v>0</v>
      </c>
      <c r="F13" s="30"/>
      <c r="G13" s="34">
        <v>6049</v>
      </c>
      <c r="H13" s="30"/>
      <c r="I13" s="34">
        <v>6049</v>
      </c>
      <c r="J13" s="30"/>
      <c r="K13" s="34">
        <v>0</v>
      </c>
      <c r="L13" s="30"/>
      <c r="M13" s="34">
        <v>6049</v>
      </c>
      <c r="N13" s="30"/>
      <c r="O13" s="30"/>
    </row>
    <row r="14" spans="1:15" ht="18.75">
      <c r="A14" s="7" t="s">
        <v>107</v>
      </c>
      <c r="C14" s="34">
        <v>94688</v>
      </c>
      <c r="D14" s="30"/>
      <c r="E14" s="34">
        <v>0</v>
      </c>
      <c r="F14" s="30"/>
      <c r="G14" s="34">
        <v>94688</v>
      </c>
      <c r="H14" s="30"/>
      <c r="I14" s="34">
        <v>94688</v>
      </c>
      <c r="J14" s="30"/>
      <c r="K14" s="34">
        <v>0</v>
      </c>
      <c r="L14" s="30"/>
      <c r="M14" s="34">
        <v>94688</v>
      </c>
      <c r="N14" s="30"/>
      <c r="O14" s="30"/>
    </row>
    <row r="15" spans="1:15" ht="18.75">
      <c r="A15" s="7" t="s">
        <v>110</v>
      </c>
      <c r="C15" s="34">
        <v>23896</v>
      </c>
      <c r="D15" s="30"/>
      <c r="E15" s="34">
        <v>0</v>
      </c>
      <c r="F15" s="30"/>
      <c r="G15" s="34">
        <v>23896</v>
      </c>
      <c r="H15" s="30"/>
      <c r="I15" s="34">
        <v>23896</v>
      </c>
      <c r="J15" s="30"/>
      <c r="K15" s="34">
        <v>0</v>
      </c>
      <c r="L15" s="30"/>
      <c r="M15" s="34">
        <v>23896</v>
      </c>
      <c r="N15" s="30"/>
      <c r="O15" s="30"/>
    </row>
    <row r="16" spans="1:15" ht="18.75">
      <c r="A16" s="7" t="s">
        <v>111</v>
      </c>
      <c r="C16" s="34">
        <v>1553424657</v>
      </c>
      <c r="D16" s="30"/>
      <c r="E16" s="34">
        <v>0</v>
      </c>
      <c r="F16" s="30"/>
      <c r="G16" s="34">
        <v>1553424657</v>
      </c>
      <c r="H16" s="30"/>
      <c r="I16" s="34">
        <v>1553424657</v>
      </c>
      <c r="J16" s="30"/>
      <c r="K16" s="34">
        <v>0</v>
      </c>
      <c r="L16" s="30"/>
      <c r="M16" s="34">
        <v>1553424657</v>
      </c>
      <c r="N16" s="30"/>
      <c r="O16" s="30"/>
    </row>
    <row r="17" spans="1:15" ht="18.75">
      <c r="A17" s="7" t="s">
        <v>112</v>
      </c>
      <c r="C17" s="34">
        <v>1405479450</v>
      </c>
      <c r="D17" s="30"/>
      <c r="E17" s="34">
        <v>0</v>
      </c>
      <c r="F17" s="30"/>
      <c r="G17" s="34">
        <v>1405479450</v>
      </c>
      <c r="H17" s="30"/>
      <c r="I17" s="34">
        <v>1405479450</v>
      </c>
      <c r="J17" s="30"/>
      <c r="K17" s="34">
        <v>0</v>
      </c>
      <c r="L17" s="30"/>
      <c r="M17" s="34">
        <v>1405479450</v>
      </c>
      <c r="N17" s="30"/>
      <c r="O17" s="30"/>
    </row>
    <row r="18" spans="1:15" ht="18.75">
      <c r="A18" s="7" t="s">
        <v>113</v>
      </c>
      <c r="C18" s="34">
        <v>288493149</v>
      </c>
      <c r="D18" s="30"/>
      <c r="E18" s="34">
        <v>0</v>
      </c>
      <c r="F18" s="30"/>
      <c r="G18" s="34">
        <v>288493149</v>
      </c>
      <c r="H18" s="30"/>
      <c r="I18" s="34">
        <v>288493149</v>
      </c>
      <c r="J18" s="30"/>
      <c r="K18" s="34">
        <v>0</v>
      </c>
      <c r="L18" s="30"/>
      <c r="M18" s="34">
        <v>288493149</v>
      </c>
      <c r="N18" s="30"/>
      <c r="O18" s="30"/>
    </row>
    <row r="19" spans="1:15" ht="18.75">
      <c r="A19" s="7" t="s">
        <v>114</v>
      </c>
      <c r="C19" s="34">
        <v>178273971</v>
      </c>
      <c r="D19" s="30"/>
      <c r="E19" s="34">
        <v>0</v>
      </c>
      <c r="F19" s="30"/>
      <c r="G19" s="34">
        <v>178273971</v>
      </c>
      <c r="H19" s="30"/>
      <c r="I19" s="34">
        <v>178273971</v>
      </c>
      <c r="J19" s="30"/>
      <c r="K19" s="34">
        <v>0</v>
      </c>
      <c r="L19" s="30"/>
      <c r="M19" s="34">
        <v>178273971</v>
      </c>
      <c r="N19" s="30"/>
      <c r="O19" s="30"/>
    </row>
    <row r="20" spans="1:15" ht="18.75">
      <c r="A20" s="7" t="s">
        <v>115</v>
      </c>
      <c r="C20" s="34">
        <v>251506848</v>
      </c>
      <c r="D20" s="30"/>
      <c r="E20" s="34">
        <v>0</v>
      </c>
      <c r="F20" s="30"/>
      <c r="G20" s="34">
        <v>251506848</v>
      </c>
      <c r="H20" s="30"/>
      <c r="I20" s="34">
        <v>251506848</v>
      </c>
      <c r="J20" s="30"/>
      <c r="K20" s="34">
        <v>0</v>
      </c>
      <c r="L20" s="30"/>
      <c r="M20" s="34">
        <v>251506848</v>
      </c>
      <c r="N20" s="30"/>
      <c r="O20" s="30"/>
    </row>
    <row r="21" spans="1:15" ht="18.75">
      <c r="A21" s="7" t="s">
        <v>116</v>
      </c>
      <c r="C21" s="34">
        <v>687945204</v>
      </c>
      <c r="D21" s="30"/>
      <c r="E21" s="34">
        <v>0</v>
      </c>
      <c r="F21" s="30"/>
      <c r="G21" s="34">
        <v>687945204</v>
      </c>
      <c r="H21" s="30"/>
      <c r="I21" s="34">
        <v>687945204</v>
      </c>
      <c r="J21" s="30"/>
      <c r="K21" s="34">
        <v>0</v>
      </c>
      <c r="L21" s="30"/>
      <c r="M21" s="34">
        <v>687945204</v>
      </c>
      <c r="N21" s="30"/>
      <c r="O21" s="30"/>
    </row>
    <row r="22" spans="1:15" ht="18.75">
      <c r="A22" s="7" t="s">
        <v>118</v>
      </c>
      <c r="C22" s="34">
        <v>4315068492</v>
      </c>
      <c r="D22" s="30"/>
      <c r="E22" s="34">
        <v>0</v>
      </c>
      <c r="F22" s="30"/>
      <c r="G22" s="34">
        <v>4315068492</v>
      </c>
      <c r="H22" s="30"/>
      <c r="I22" s="34">
        <v>4315068492</v>
      </c>
      <c r="J22" s="30"/>
      <c r="K22" s="34">
        <v>0</v>
      </c>
      <c r="L22" s="30"/>
      <c r="M22" s="34">
        <v>4315068492</v>
      </c>
      <c r="N22" s="30"/>
      <c r="O22" s="30"/>
    </row>
    <row r="23" spans="1:15" ht="18.75">
      <c r="A23" s="7" t="s">
        <v>119</v>
      </c>
      <c r="C23" s="34">
        <v>665753424</v>
      </c>
      <c r="D23" s="30"/>
      <c r="E23" s="34">
        <v>0</v>
      </c>
      <c r="F23" s="30"/>
      <c r="G23" s="34">
        <v>665753424</v>
      </c>
      <c r="H23" s="30"/>
      <c r="I23" s="34">
        <v>665753424</v>
      </c>
      <c r="J23" s="30"/>
      <c r="K23" s="34">
        <v>0</v>
      </c>
      <c r="L23" s="30"/>
      <c r="M23" s="34">
        <v>665753424</v>
      </c>
      <c r="N23" s="30"/>
      <c r="O23" s="30"/>
    </row>
    <row r="24" spans="1:15" ht="18.75">
      <c r="A24" s="7" t="s">
        <v>120</v>
      </c>
      <c r="C24" s="34">
        <v>125753424</v>
      </c>
      <c r="D24" s="30"/>
      <c r="E24" s="34">
        <v>0</v>
      </c>
      <c r="F24" s="30"/>
      <c r="G24" s="34">
        <v>125753424</v>
      </c>
      <c r="H24" s="30"/>
      <c r="I24" s="34">
        <v>125753424</v>
      </c>
      <c r="J24" s="30"/>
      <c r="K24" s="34">
        <v>0</v>
      </c>
      <c r="L24" s="30"/>
      <c r="M24" s="34">
        <v>125753424</v>
      </c>
      <c r="N24" s="30"/>
      <c r="O24" s="30"/>
    </row>
    <row r="25" spans="1:15" ht="18.75">
      <c r="A25" s="7" t="s">
        <v>121</v>
      </c>
      <c r="C25" s="34">
        <v>4512328740</v>
      </c>
      <c r="D25" s="30"/>
      <c r="E25" s="34">
        <v>24963204</v>
      </c>
      <c r="F25" s="30"/>
      <c r="G25" s="34">
        <v>4487365536</v>
      </c>
      <c r="H25" s="30"/>
      <c r="I25" s="34">
        <v>4512328740</v>
      </c>
      <c r="J25" s="30"/>
      <c r="K25" s="34">
        <v>24963204</v>
      </c>
      <c r="L25" s="30"/>
      <c r="M25" s="34">
        <v>4487365536</v>
      </c>
      <c r="N25" s="30"/>
      <c r="O25" s="30"/>
    </row>
    <row r="26" spans="1:15" ht="18.75">
      <c r="A26" s="7" t="s">
        <v>122</v>
      </c>
      <c r="C26" s="34">
        <v>4438356162</v>
      </c>
      <c r="D26" s="30"/>
      <c r="E26" s="34">
        <v>0</v>
      </c>
      <c r="F26" s="30"/>
      <c r="G26" s="34">
        <v>4438356162</v>
      </c>
      <c r="H26" s="30"/>
      <c r="I26" s="34">
        <v>4438356162</v>
      </c>
      <c r="J26" s="30"/>
      <c r="K26" s="34">
        <v>0</v>
      </c>
      <c r="L26" s="30"/>
      <c r="M26" s="34">
        <v>4438356162</v>
      </c>
      <c r="N26" s="30"/>
      <c r="O26" s="30"/>
    </row>
    <row r="27" spans="1:15" ht="18.75">
      <c r="A27" s="7" t="s">
        <v>123</v>
      </c>
      <c r="C27" s="34">
        <v>1380821910</v>
      </c>
      <c r="D27" s="30"/>
      <c r="E27" s="34">
        <v>6801589</v>
      </c>
      <c r="F27" s="30"/>
      <c r="G27" s="34">
        <v>1374020321</v>
      </c>
      <c r="H27" s="30"/>
      <c r="I27" s="34">
        <v>1380821910</v>
      </c>
      <c r="J27" s="30"/>
      <c r="K27" s="34">
        <v>6801589</v>
      </c>
      <c r="L27" s="30"/>
      <c r="M27" s="34">
        <v>1374020321</v>
      </c>
      <c r="N27" s="30"/>
      <c r="O27" s="30"/>
    </row>
    <row r="28" spans="1:15" ht="18.75">
      <c r="A28" s="7" t="s">
        <v>125</v>
      </c>
      <c r="C28" s="34">
        <v>123319068470</v>
      </c>
      <c r="D28" s="30"/>
      <c r="E28" s="34">
        <v>391815880</v>
      </c>
      <c r="F28" s="30"/>
      <c r="G28" s="34">
        <v>122927252590</v>
      </c>
      <c r="H28" s="30"/>
      <c r="I28" s="34">
        <v>123319068470</v>
      </c>
      <c r="J28" s="30"/>
      <c r="K28" s="34">
        <v>391815880</v>
      </c>
      <c r="L28" s="30"/>
      <c r="M28" s="34">
        <v>122927252590</v>
      </c>
      <c r="N28" s="30"/>
      <c r="O28" s="30"/>
    </row>
    <row r="29" spans="1:15" ht="18.75">
      <c r="A29" s="7" t="s">
        <v>126</v>
      </c>
      <c r="C29" s="34">
        <v>51976849300</v>
      </c>
      <c r="D29" s="30"/>
      <c r="E29" s="34">
        <v>629218913</v>
      </c>
      <c r="F29" s="30"/>
      <c r="G29" s="34">
        <v>51347630387</v>
      </c>
      <c r="H29" s="30"/>
      <c r="I29" s="34">
        <v>51976849300</v>
      </c>
      <c r="J29" s="30"/>
      <c r="K29" s="34">
        <v>629218913</v>
      </c>
      <c r="L29" s="30"/>
      <c r="M29" s="34">
        <v>51347630387</v>
      </c>
      <c r="N29" s="30"/>
      <c r="O29" s="30"/>
    </row>
    <row r="30" spans="1:15" ht="18.75">
      <c r="A30" s="7" t="s">
        <v>127</v>
      </c>
      <c r="C30" s="34">
        <v>12110728762</v>
      </c>
      <c r="D30" s="30"/>
      <c r="E30" s="34">
        <v>9885661</v>
      </c>
      <c r="F30" s="30"/>
      <c r="G30" s="34">
        <v>12100843101</v>
      </c>
      <c r="H30" s="30"/>
      <c r="I30" s="34">
        <v>12110728762</v>
      </c>
      <c r="J30" s="30"/>
      <c r="K30" s="34">
        <v>9885661</v>
      </c>
      <c r="L30" s="30"/>
      <c r="M30" s="34">
        <v>12100843101</v>
      </c>
      <c r="N30" s="30"/>
      <c r="O30" s="30"/>
    </row>
    <row r="31" spans="1:15" ht="18.75">
      <c r="A31" s="9" t="s">
        <v>128</v>
      </c>
      <c r="C31" s="37">
        <v>24013150678</v>
      </c>
      <c r="D31" s="30"/>
      <c r="E31" s="37">
        <v>135869169</v>
      </c>
      <c r="F31" s="30"/>
      <c r="G31" s="37">
        <v>23877281509</v>
      </c>
      <c r="H31" s="30"/>
      <c r="I31" s="37">
        <v>24013150678</v>
      </c>
      <c r="J31" s="30"/>
      <c r="K31" s="37">
        <v>135869169</v>
      </c>
      <c r="L31" s="30"/>
      <c r="M31" s="37">
        <v>23877281509</v>
      </c>
      <c r="N31" s="30"/>
      <c r="O31" s="30"/>
    </row>
    <row r="32" spans="1:15" ht="21">
      <c r="A32" s="5" t="s">
        <v>22</v>
      </c>
      <c r="C32" s="38">
        <v>231223537969</v>
      </c>
      <c r="D32" s="30"/>
      <c r="E32" s="38">
        <v>1198554416</v>
      </c>
      <c r="F32" s="30"/>
      <c r="G32" s="38">
        <v>230024983553</v>
      </c>
      <c r="H32" s="30"/>
      <c r="I32" s="38">
        <v>231223537969</v>
      </c>
      <c r="J32" s="30"/>
      <c r="K32" s="38">
        <v>1198554416</v>
      </c>
      <c r="L32" s="30"/>
      <c r="M32" s="38">
        <v>230024983553</v>
      </c>
      <c r="N32" s="30"/>
      <c r="O32" s="30"/>
    </row>
    <row r="33" spans="3:15">
      <c r="C33" s="30"/>
      <c r="D33" s="30"/>
      <c r="E33" s="30"/>
      <c r="F33" s="30"/>
      <c r="G33" s="30"/>
      <c r="H33" s="30"/>
      <c r="I33" s="40"/>
      <c r="J33" s="30"/>
      <c r="K33" s="30"/>
      <c r="L33" s="30"/>
      <c r="M33" s="30"/>
      <c r="N33" s="30"/>
      <c r="O33" s="30"/>
    </row>
    <row r="34" spans="3:1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3:15">
      <c r="C35" s="30"/>
      <c r="D35" s="30"/>
      <c r="E35" s="4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3:15" ht="18">
      <c r="C36" s="30"/>
      <c r="D36" s="30"/>
      <c r="E36" s="40"/>
      <c r="F36" s="30"/>
      <c r="G36" s="30"/>
      <c r="H36" s="30"/>
      <c r="I36" s="49"/>
      <c r="J36" s="49"/>
      <c r="K36" s="49"/>
      <c r="L36" s="30"/>
      <c r="M36" s="30"/>
      <c r="N36" s="30"/>
      <c r="O36" s="30"/>
    </row>
    <row r="37" spans="3:15" ht="18">
      <c r="C37" s="30"/>
      <c r="D37" s="30"/>
      <c r="E37" s="30"/>
      <c r="F37" s="30"/>
      <c r="G37" s="30"/>
      <c r="H37" s="30"/>
      <c r="I37" s="41"/>
      <c r="J37" s="49"/>
      <c r="K37" s="49"/>
      <c r="L37" s="30"/>
      <c r="M37" s="30"/>
      <c r="N37" s="30"/>
      <c r="O37" s="30"/>
    </row>
    <row r="38" spans="3:15" ht="18">
      <c r="I38" s="52"/>
      <c r="J38" s="52"/>
      <c r="K38" s="52"/>
    </row>
    <row r="39" spans="3:15" ht="18">
      <c r="I39" s="53"/>
      <c r="J39" s="52"/>
      <c r="K39" s="52"/>
    </row>
    <row r="40" spans="3:15" ht="18">
      <c r="I40" s="52"/>
      <c r="J40" s="52"/>
      <c r="K40" s="52"/>
    </row>
    <row r="41" spans="3:15" ht="18">
      <c r="I41" s="53"/>
      <c r="J41" s="52"/>
      <c r="K41" s="5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2"/>
  <sheetViews>
    <sheetView rightToLeft="1" workbookViewId="0">
      <selection activeCell="Q9" sqref="Q9"/>
    </sheetView>
  </sheetViews>
  <sheetFormatPr defaultRowHeight="15.75"/>
  <cols>
    <col min="1" max="1" width="28.28515625" style="20" bestFit="1" customWidth="1"/>
    <col min="2" max="2" width="1.28515625" style="20" customWidth="1"/>
    <col min="3" max="3" width="8.7109375" style="20" bestFit="1" customWidth="1"/>
    <col min="4" max="4" width="1.28515625" style="20" customWidth="1"/>
    <col min="5" max="5" width="17.28515625" style="20" bestFit="1" customWidth="1"/>
    <col min="6" max="6" width="1.28515625" style="20" customWidth="1"/>
    <col min="7" max="7" width="17.28515625" style="20" bestFit="1" customWidth="1"/>
    <col min="8" max="8" width="1.28515625" style="20" customWidth="1"/>
    <col min="9" max="9" width="15" style="20" bestFit="1" customWidth="1"/>
    <col min="10" max="10" width="1.28515625" style="20" customWidth="1"/>
    <col min="11" max="11" width="8.7109375" style="20" bestFit="1" customWidth="1"/>
    <col min="12" max="12" width="1.28515625" style="20" customWidth="1"/>
    <col min="13" max="13" width="17.28515625" style="20" bestFit="1" customWidth="1"/>
    <col min="14" max="14" width="1.28515625" style="20" customWidth="1"/>
    <col min="15" max="15" width="17.28515625" style="20" bestFit="1" customWidth="1"/>
    <col min="16" max="16" width="1.28515625" style="20" customWidth="1"/>
    <col min="17" max="17" width="35.7109375" style="20" customWidth="1"/>
    <col min="18" max="18" width="1.28515625" style="20" customWidth="1"/>
    <col min="19" max="19" width="0.28515625" style="20" customWidth="1"/>
    <col min="20" max="16384" width="9.140625" style="20"/>
  </cols>
  <sheetData>
    <row r="1" spans="1:18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1.95" customHeight="1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65" customHeight="1"/>
    <row r="5" spans="1:18" ht="14.65" customHeight="1">
      <c r="A5" s="59" t="s">
        <v>168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65" customHeight="1">
      <c r="A6" s="55" t="s">
        <v>131</v>
      </c>
      <c r="C6" s="55" t="s">
        <v>143</v>
      </c>
      <c r="D6" s="55"/>
      <c r="E6" s="55"/>
      <c r="F6" s="55"/>
      <c r="G6" s="55"/>
      <c r="H6" s="55"/>
      <c r="I6" s="55"/>
      <c r="K6" s="55" t="s">
        <v>144</v>
      </c>
      <c r="L6" s="55"/>
      <c r="M6" s="55"/>
      <c r="N6" s="55"/>
      <c r="O6" s="55"/>
      <c r="P6" s="55"/>
      <c r="Q6" s="55"/>
      <c r="R6" s="55"/>
    </row>
    <row r="7" spans="1:18" ht="43.5" customHeight="1">
      <c r="A7" s="55"/>
      <c r="C7" s="11" t="s">
        <v>8</v>
      </c>
      <c r="D7" s="21"/>
      <c r="E7" s="11" t="s">
        <v>169</v>
      </c>
      <c r="F7" s="21"/>
      <c r="G7" s="11" t="s">
        <v>170</v>
      </c>
      <c r="H7" s="21"/>
      <c r="I7" s="11" t="s">
        <v>171</v>
      </c>
      <c r="K7" s="11" t="s">
        <v>8</v>
      </c>
      <c r="L7" s="21"/>
      <c r="M7" s="11" t="s">
        <v>169</v>
      </c>
      <c r="N7" s="21"/>
      <c r="O7" s="11" t="s">
        <v>170</v>
      </c>
      <c r="P7" s="21"/>
      <c r="Q7" s="72" t="s">
        <v>171</v>
      </c>
      <c r="R7" s="72"/>
    </row>
    <row r="8" spans="1:18" ht="21.95" customHeight="1">
      <c r="A8" s="6" t="s">
        <v>59</v>
      </c>
      <c r="C8" s="25">
        <v>322473</v>
      </c>
      <c r="E8" s="25">
        <v>322473000000</v>
      </c>
      <c r="F8" s="24"/>
      <c r="G8" s="25">
        <v>317304281123</v>
      </c>
      <c r="H8" s="24"/>
      <c r="I8" s="25">
        <v>5168718877</v>
      </c>
      <c r="J8" s="24"/>
      <c r="K8" s="25">
        <v>322473</v>
      </c>
      <c r="L8" s="24"/>
      <c r="M8" s="25">
        <v>322473000000</v>
      </c>
      <c r="N8" s="24"/>
      <c r="O8" s="25">
        <v>317304281123</v>
      </c>
      <c r="P8" s="24"/>
      <c r="Q8" s="71">
        <v>5168718877</v>
      </c>
      <c r="R8" s="71"/>
    </row>
    <row r="9" spans="1:18" ht="21.75" thickBot="1">
      <c r="E9" s="48">
        <f>SUM(E8)</f>
        <v>322473000000</v>
      </c>
      <c r="F9" s="47"/>
      <c r="G9" s="48">
        <f>SUM(G8)</f>
        <v>317304281123</v>
      </c>
      <c r="H9" s="47"/>
      <c r="I9" s="48">
        <f>SUM(I8)</f>
        <v>5168718877</v>
      </c>
      <c r="J9" s="47"/>
      <c r="K9" s="47"/>
      <c r="L9" s="47"/>
      <c r="M9" s="48">
        <f>SUM(M8)</f>
        <v>322473000000</v>
      </c>
      <c r="N9" s="47"/>
      <c r="O9" s="48">
        <f>SUM(O8)</f>
        <v>317304281123</v>
      </c>
      <c r="P9" s="47"/>
      <c r="Q9" s="48">
        <f>SUM(Q8)</f>
        <v>5168718877</v>
      </c>
    </row>
    <row r="10" spans="1:18" ht="16.5" thickTop="1"/>
    <row r="12" spans="1:18">
      <c r="Q12" s="22"/>
    </row>
  </sheetData>
  <mergeCells count="9">
    <mergeCell ref="Q8:R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7"/>
  <sheetViews>
    <sheetView rightToLeft="1" view="pageBreakPreview" zoomScale="87" zoomScaleNormal="100" zoomScaleSheetLayoutView="87" workbookViewId="0">
      <selection activeCell="E26" sqref="E26"/>
    </sheetView>
  </sheetViews>
  <sheetFormatPr defaultRowHeight="12.75"/>
  <cols>
    <col min="1" max="1" width="31.85546875" bestFit="1" customWidth="1"/>
    <col min="2" max="2" width="1.28515625" customWidth="1"/>
    <col min="3" max="3" width="12.7109375" bestFit="1" customWidth="1"/>
    <col min="4" max="4" width="1.28515625" customWidth="1"/>
    <col min="5" max="5" width="21.85546875" bestFit="1" customWidth="1"/>
    <col min="6" max="6" width="1.28515625" customWidth="1"/>
    <col min="7" max="7" width="22" bestFit="1" customWidth="1"/>
    <col min="8" max="8" width="1.28515625" customWidth="1"/>
    <col min="9" max="9" width="18.7109375" bestFit="1" customWidth="1"/>
    <col min="10" max="10" width="1.28515625" customWidth="1"/>
    <col min="11" max="11" width="12.7109375" bestFit="1" customWidth="1"/>
    <col min="12" max="12" width="1.28515625" customWidth="1"/>
    <col min="13" max="13" width="21.85546875" bestFit="1" customWidth="1"/>
    <col min="14" max="14" width="1.28515625" customWidth="1"/>
    <col min="15" max="15" width="22" bestFit="1" customWidth="1"/>
    <col min="16" max="16" width="1.28515625" customWidth="1"/>
    <col min="17" max="17" width="18.5703125" bestFit="1" customWidth="1"/>
    <col min="18" max="18" width="0.28515625" customWidth="1"/>
  </cols>
  <sheetData>
    <row r="1" spans="1:17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5.5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5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5" spans="1:17" ht="24">
      <c r="A5" s="59" t="s">
        <v>172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21">
      <c r="A6" s="55" t="s">
        <v>131</v>
      </c>
      <c r="C6" s="55" t="s">
        <v>143</v>
      </c>
      <c r="D6" s="55"/>
      <c r="E6" s="55"/>
      <c r="F6" s="55"/>
      <c r="G6" s="55"/>
      <c r="H6" s="55"/>
      <c r="I6" s="55"/>
      <c r="K6" s="55" t="s">
        <v>144</v>
      </c>
      <c r="L6" s="55"/>
      <c r="M6" s="55"/>
      <c r="N6" s="55"/>
      <c r="O6" s="55"/>
      <c r="P6" s="55"/>
      <c r="Q6" s="55"/>
    </row>
    <row r="7" spans="1:17" ht="42">
      <c r="A7" s="55"/>
      <c r="C7" s="11" t="s">
        <v>8</v>
      </c>
      <c r="D7" s="3"/>
      <c r="E7" s="11" t="s">
        <v>10</v>
      </c>
      <c r="F7" s="3"/>
      <c r="G7" s="11" t="s">
        <v>170</v>
      </c>
      <c r="H7" s="3"/>
      <c r="I7" s="11" t="s">
        <v>173</v>
      </c>
      <c r="K7" s="11" t="s">
        <v>8</v>
      </c>
      <c r="L7" s="3"/>
      <c r="M7" s="11" t="s">
        <v>10</v>
      </c>
      <c r="N7" s="3"/>
      <c r="O7" s="11" t="s">
        <v>170</v>
      </c>
      <c r="P7" s="3"/>
      <c r="Q7" s="11" t="s">
        <v>173</v>
      </c>
    </row>
    <row r="8" spans="1:17" ht="18.75">
      <c r="A8" s="6" t="s">
        <v>21</v>
      </c>
      <c r="C8" s="25">
        <v>352000</v>
      </c>
      <c r="D8" s="30"/>
      <c r="E8" s="25">
        <v>39896384000</v>
      </c>
      <c r="F8" s="30"/>
      <c r="G8" s="25">
        <v>38079008000</v>
      </c>
      <c r="H8" s="30"/>
      <c r="I8" s="25">
        <v>1817376000</v>
      </c>
      <c r="J8" s="30"/>
      <c r="K8" s="25">
        <v>352000</v>
      </c>
      <c r="L8" s="30"/>
      <c r="M8" s="25">
        <v>39896384000</v>
      </c>
      <c r="N8" s="30"/>
      <c r="O8" s="25">
        <v>38079008000</v>
      </c>
      <c r="P8" s="30"/>
      <c r="Q8" s="25">
        <v>1817376000</v>
      </c>
    </row>
    <row r="9" spans="1:17" ht="18.75">
      <c r="A9" s="7" t="s">
        <v>50</v>
      </c>
      <c r="C9" s="34">
        <v>100</v>
      </c>
      <c r="D9" s="30"/>
      <c r="E9" s="34">
        <v>98765195</v>
      </c>
      <c r="F9" s="30"/>
      <c r="G9" s="34">
        <v>99752916</v>
      </c>
      <c r="H9" s="30"/>
      <c r="I9" s="34">
        <v>-987720</v>
      </c>
      <c r="J9" s="30"/>
      <c r="K9" s="34">
        <v>100</v>
      </c>
      <c r="L9" s="30"/>
      <c r="M9" s="34">
        <v>98765195</v>
      </c>
      <c r="N9" s="30"/>
      <c r="O9" s="34">
        <v>99752916</v>
      </c>
      <c r="P9" s="30"/>
      <c r="Q9" s="34">
        <v>-987720</v>
      </c>
    </row>
    <row r="10" spans="1:17" ht="18.75">
      <c r="A10" s="7" t="s">
        <v>53</v>
      </c>
      <c r="C10" s="34">
        <v>263000</v>
      </c>
      <c r="D10" s="30"/>
      <c r="E10" s="34">
        <v>258008827422</v>
      </c>
      <c r="F10" s="30"/>
      <c r="G10" s="34">
        <v>256562589600</v>
      </c>
      <c r="H10" s="30"/>
      <c r="I10" s="34">
        <v>1446237822</v>
      </c>
      <c r="J10" s="30"/>
      <c r="K10" s="34">
        <v>263000</v>
      </c>
      <c r="L10" s="30"/>
      <c r="M10" s="34">
        <v>258008827422</v>
      </c>
      <c r="N10" s="30"/>
      <c r="O10" s="34">
        <v>256562589600</v>
      </c>
      <c r="P10" s="30"/>
      <c r="Q10" s="34">
        <v>1446237822</v>
      </c>
    </row>
    <row r="11" spans="1:17" ht="18.75">
      <c r="A11" s="7" t="s">
        <v>41</v>
      </c>
      <c r="C11" s="34">
        <v>63900</v>
      </c>
      <c r="D11" s="30"/>
      <c r="E11" s="34">
        <v>52170643356</v>
      </c>
      <c r="F11" s="30"/>
      <c r="G11" s="34">
        <v>51404621223</v>
      </c>
      <c r="H11" s="30"/>
      <c r="I11" s="34">
        <v>766022133</v>
      </c>
      <c r="J11" s="30"/>
      <c r="K11" s="34">
        <v>63900</v>
      </c>
      <c r="L11" s="30"/>
      <c r="M11" s="34">
        <v>52170643356</v>
      </c>
      <c r="N11" s="30"/>
      <c r="O11" s="34">
        <v>51404621223</v>
      </c>
      <c r="P11" s="30"/>
      <c r="Q11" s="34">
        <v>766022133</v>
      </c>
    </row>
    <row r="12" spans="1:17" ht="18.75">
      <c r="A12" s="7" t="s">
        <v>56</v>
      </c>
      <c r="C12" s="34">
        <v>2745000</v>
      </c>
      <c r="D12" s="30"/>
      <c r="E12" s="34">
        <v>2638290223209</v>
      </c>
      <c r="F12" s="30"/>
      <c r="G12" s="34">
        <v>2647347081356</v>
      </c>
      <c r="H12" s="30"/>
      <c r="I12" s="34">
        <v>-9056858146</v>
      </c>
      <c r="J12" s="30"/>
      <c r="K12" s="34">
        <v>2745000</v>
      </c>
      <c r="L12" s="30"/>
      <c r="M12" s="34">
        <v>2638290223209</v>
      </c>
      <c r="N12" s="30"/>
      <c r="O12" s="34">
        <v>2647347081356</v>
      </c>
      <c r="P12" s="30"/>
      <c r="Q12" s="34">
        <v>-9056858146</v>
      </c>
    </row>
    <row r="13" spans="1:17" ht="18.75">
      <c r="A13" s="7" t="s">
        <v>44</v>
      </c>
      <c r="C13" s="34">
        <v>30000</v>
      </c>
      <c r="D13" s="30"/>
      <c r="E13" s="34">
        <v>23650712531</v>
      </c>
      <c r="F13" s="30"/>
      <c r="G13" s="34">
        <v>23515437054</v>
      </c>
      <c r="H13" s="30"/>
      <c r="I13" s="34">
        <v>135275477</v>
      </c>
      <c r="J13" s="30"/>
      <c r="K13" s="34">
        <v>30000</v>
      </c>
      <c r="L13" s="30"/>
      <c r="M13" s="34">
        <v>23650712531</v>
      </c>
      <c r="N13" s="30"/>
      <c r="O13" s="34">
        <v>23515437054</v>
      </c>
      <c r="P13" s="30"/>
      <c r="Q13" s="34">
        <v>135275477</v>
      </c>
    </row>
    <row r="14" spans="1:17" ht="18.75">
      <c r="A14" s="7" t="s">
        <v>62</v>
      </c>
      <c r="C14" s="34">
        <v>520854</v>
      </c>
      <c r="D14" s="30"/>
      <c r="E14" s="34">
        <v>490034779094</v>
      </c>
      <c r="F14" s="30"/>
      <c r="G14" s="34">
        <v>472849712452</v>
      </c>
      <c r="H14" s="30"/>
      <c r="I14" s="34">
        <v>17185066642</v>
      </c>
      <c r="J14" s="30"/>
      <c r="K14" s="34">
        <v>520854</v>
      </c>
      <c r="L14" s="30"/>
      <c r="M14" s="34">
        <v>490034779094</v>
      </c>
      <c r="N14" s="30"/>
      <c r="O14" s="34">
        <v>472849712452</v>
      </c>
      <c r="P14" s="30"/>
      <c r="Q14" s="34">
        <v>17185066642</v>
      </c>
    </row>
    <row r="15" spans="1:17" ht="18.75">
      <c r="A15" s="7" t="s">
        <v>79</v>
      </c>
      <c r="C15" s="34">
        <v>2000</v>
      </c>
      <c r="D15" s="30"/>
      <c r="E15" s="34">
        <v>1999637500</v>
      </c>
      <c r="F15" s="30"/>
      <c r="G15" s="34">
        <v>1999637500</v>
      </c>
      <c r="H15" s="30"/>
      <c r="I15" s="34">
        <v>0</v>
      </c>
      <c r="J15" s="30"/>
      <c r="K15" s="34">
        <v>2000</v>
      </c>
      <c r="L15" s="30"/>
      <c r="M15" s="34">
        <v>1999637500</v>
      </c>
      <c r="N15" s="30"/>
      <c r="O15" s="34">
        <v>1999637500</v>
      </c>
      <c r="P15" s="30"/>
      <c r="Q15" s="34">
        <v>0</v>
      </c>
    </row>
    <row r="16" spans="1:17" ht="18.75">
      <c r="A16" s="7" t="s">
        <v>64</v>
      </c>
      <c r="C16" s="34">
        <v>500000</v>
      </c>
      <c r="D16" s="30"/>
      <c r="E16" s="34">
        <v>446659028375</v>
      </c>
      <c r="F16" s="30"/>
      <c r="G16" s="34">
        <v>499909375000</v>
      </c>
      <c r="H16" s="30"/>
      <c r="I16" s="34">
        <v>-53250346625</v>
      </c>
      <c r="J16" s="30"/>
      <c r="K16" s="34">
        <v>500000</v>
      </c>
      <c r="L16" s="30"/>
      <c r="M16" s="34">
        <v>446659028375</v>
      </c>
      <c r="N16" s="30"/>
      <c r="O16" s="34">
        <v>499909375000</v>
      </c>
      <c r="P16" s="30"/>
      <c r="Q16" s="34">
        <v>-53250346625</v>
      </c>
    </row>
    <row r="17" spans="1:17" ht="18.75">
      <c r="A17" s="7" t="s">
        <v>70</v>
      </c>
      <c r="C17" s="34">
        <v>1500000</v>
      </c>
      <c r="D17" s="30"/>
      <c r="E17" s="34">
        <v>1349755312500</v>
      </c>
      <c r="F17" s="30"/>
      <c r="G17" s="34">
        <v>1349755312500</v>
      </c>
      <c r="H17" s="30"/>
      <c r="I17" s="34">
        <v>0</v>
      </c>
      <c r="J17" s="30"/>
      <c r="K17" s="34">
        <v>1500000</v>
      </c>
      <c r="L17" s="30"/>
      <c r="M17" s="34">
        <v>1349755312500</v>
      </c>
      <c r="N17" s="30"/>
      <c r="O17" s="34">
        <v>1349755312500</v>
      </c>
      <c r="P17" s="30"/>
      <c r="Q17" s="34">
        <v>0</v>
      </c>
    </row>
    <row r="18" spans="1:17" ht="18.75">
      <c r="A18" s="7" t="s">
        <v>38</v>
      </c>
      <c r="C18" s="34">
        <v>3100</v>
      </c>
      <c r="D18" s="30"/>
      <c r="E18" s="34">
        <v>2419731344</v>
      </c>
      <c r="F18" s="30"/>
      <c r="G18" s="34">
        <v>2405132990</v>
      </c>
      <c r="H18" s="30"/>
      <c r="I18" s="34">
        <v>14598354</v>
      </c>
      <c r="J18" s="30"/>
      <c r="K18" s="34">
        <v>3100</v>
      </c>
      <c r="L18" s="30"/>
      <c r="M18" s="34">
        <v>2419731344</v>
      </c>
      <c r="N18" s="30"/>
      <c r="O18" s="34">
        <v>2405132990</v>
      </c>
      <c r="P18" s="30"/>
      <c r="Q18" s="34">
        <v>14598354</v>
      </c>
    </row>
    <row r="19" spans="1:17" ht="18.75">
      <c r="A19" s="7" t="s">
        <v>47</v>
      </c>
      <c r="C19" s="34">
        <v>2000000</v>
      </c>
      <c r="D19" s="30"/>
      <c r="E19" s="34">
        <v>1799673750000</v>
      </c>
      <c r="F19" s="30"/>
      <c r="G19" s="34">
        <v>1799673750000</v>
      </c>
      <c r="H19" s="30"/>
      <c r="I19" s="34">
        <v>0</v>
      </c>
      <c r="J19" s="30"/>
      <c r="K19" s="34">
        <v>2000000</v>
      </c>
      <c r="L19" s="30"/>
      <c r="M19" s="34">
        <v>1799673750000</v>
      </c>
      <c r="N19" s="30"/>
      <c r="O19" s="34">
        <v>1799673750000</v>
      </c>
      <c r="P19" s="30"/>
      <c r="Q19" s="34">
        <v>0</v>
      </c>
    </row>
    <row r="20" spans="1:17" ht="18.75">
      <c r="A20" s="7" t="s">
        <v>35</v>
      </c>
      <c r="C20" s="34">
        <v>4308000</v>
      </c>
      <c r="D20" s="30"/>
      <c r="E20" s="34">
        <v>6628596919770</v>
      </c>
      <c r="F20" s="30"/>
      <c r="G20" s="34">
        <v>6515564795527</v>
      </c>
      <c r="H20" s="30"/>
      <c r="I20" s="34">
        <v>113032124243</v>
      </c>
      <c r="J20" s="30"/>
      <c r="K20" s="34">
        <v>4308000</v>
      </c>
      <c r="L20" s="30"/>
      <c r="M20" s="34">
        <v>6628596919770</v>
      </c>
      <c r="N20" s="30"/>
      <c r="O20" s="34">
        <v>6515564795527</v>
      </c>
      <c r="P20" s="30"/>
      <c r="Q20" s="34">
        <v>113032124243</v>
      </c>
    </row>
    <row r="21" spans="1:17" ht="18.75">
      <c r="A21" s="7" t="s">
        <v>67</v>
      </c>
      <c r="C21" s="34">
        <v>1599640</v>
      </c>
      <c r="D21" s="30"/>
      <c r="E21" s="34">
        <v>1520662042039</v>
      </c>
      <c r="F21" s="30"/>
      <c r="G21" s="34">
        <v>1520662042039</v>
      </c>
      <c r="H21" s="30"/>
      <c r="I21" s="34">
        <v>0</v>
      </c>
      <c r="J21" s="30"/>
      <c r="K21" s="34">
        <v>1599640</v>
      </c>
      <c r="L21" s="30"/>
      <c r="M21" s="34">
        <v>1520662042039</v>
      </c>
      <c r="N21" s="30"/>
      <c r="O21" s="34">
        <v>1520662042039</v>
      </c>
      <c r="P21" s="30"/>
      <c r="Q21" s="34">
        <v>0</v>
      </c>
    </row>
    <row r="22" spans="1:17" ht="18.75">
      <c r="A22" s="7" t="s">
        <v>73</v>
      </c>
      <c r="C22" s="34">
        <v>3000</v>
      </c>
      <c r="D22" s="30"/>
      <c r="E22" s="34">
        <v>2999456250</v>
      </c>
      <c r="F22" s="30"/>
      <c r="G22" s="34">
        <v>2999456250</v>
      </c>
      <c r="H22" s="30"/>
      <c r="I22" s="34">
        <v>0</v>
      </c>
      <c r="J22" s="30"/>
      <c r="K22" s="34">
        <v>3000</v>
      </c>
      <c r="L22" s="30"/>
      <c r="M22" s="34">
        <v>2999456250</v>
      </c>
      <c r="N22" s="30"/>
      <c r="O22" s="34">
        <v>2999456250</v>
      </c>
      <c r="P22" s="30"/>
      <c r="Q22" s="34">
        <v>0</v>
      </c>
    </row>
    <row r="23" spans="1:17" ht="18.75">
      <c r="A23" s="7" t="s">
        <v>80</v>
      </c>
      <c r="C23" s="34">
        <v>3215000</v>
      </c>
      <c r="D23" s="30"/>
      <c r="E23" s="34">
        <v>3035695680412</v>
      </c>
      <c r="F23" s="30"/>
      <c r="G23" s="34">
        <v>3036381076148</v>
      </c>
      <c r="H23" s="30"/>
      <c r="I23" s="34">
        <v>-685395735</v>
      </c>
      <c r="J23" s="30"/>
      <c r="K23" s="34">
        <v>3215000</v>
      </c>
      <c r="L23" s="30"/>
      <c r="M23" s="34">
        <v>3035695680412</v>
      </c>
      <c r="N23" s="30"/>
      <c r="O23" s="34">
        <v>3036381076148</v>
      </c>
      <c r="P23" s="30"/>
      <c r="Q23" s="34">
        <v>-685395735</v>
      </c>
    </row>
    <row r="24" spans="1:17" ht="18.75">
      <c r="A24" s="7" t="s">
        <v>76</v>
      </c>
      <c r="C24" s="34">
        <v>6500000</v>
      </c>
      <c r="D24" s="30"/>
      <c r="E24" s="34">
        <v>6272363927943</v>
      </c>
      <c r="F24" s="30"/>
      <c r="G24" s="34">
        <v>6412192579406</v>
      </c>
      <c r="H24" s="30"/>
      <c r="I24" s="34">
        <v>-139828651462</v>
      </c>
      <c r="J24" s="30"/>
      <c r="K24" s="34">
        <v>6500000</v>
      </c>
      <c r="L24" s="30"/>
      <c r="M24" s="34">
        <v>6272363927943</v>
      </c>
      <c r="N24" s="30"/>
      <c r="O24" s="34">
        <v>6412192579406</v>
      </c>
      <c r="P24" s="30"/>
      <c r="Q24" s="34">
        <v>-139828651462</v>
      </c>
    </row>
    <row r="25" spans="1:17" ht="18.75">
      <c r="A25" s="9" t="s">
        <v>31</v>
      </c>
      <c r="C25" s="37">
        <v>3809800</v>
      </c>
      <c r="D25" s="30"/>
      <c r="E25" s="37">
        <v>15055209269543</v>
      </c>
      <c r="F25" s="30"/>
      <c r="G25" s="37">
        <v>14764332539176</v>
      </c>
      <c r="H25" s="30"/>
      <c r="I25" s="37">
        <v>290876730367</v>
      </c>
      <c r="J25" s="30"/>
      <c r="K25" s="37">
        <v>3809800</v>
      </c>
      <c r="L25" s="30"/>
      <c r="M25" s="37">
        <v>15055209269543</v>
      </c>
      <c r="N25" s="30"/>
      <c r="O25" s="37">
        <v>14764332539180</v>
      </c>
      <c r="P25" s="30"/>
      <c r="Q25" s="37">
        <f>M25-O25</f>
        <v>290876730363</v>
      </c>
    </row>
    <row r="26" spans="1:17" ht="21.75" thickBot="1">
      <c r="A26" s="5" t="s">
        <v>22</v>
      </c>
      <c r="C26" s="50">
        <v>27415394</v>
      </c>
      <c r="D26" s="51"/>
      <c r="E26" s="50">
        <v>39618185090483</v>
      </c>
      <c r="F26" s="51"/>
      <c r="G26" s="50">
        <v>39395733899137</v>
      </c>
      <c r="H26" s="51"/>
      <c r="I26" s="50">
        <v>222451191350</v>
      </c>
      <c r="J26" s="51"/>
      <c r="K26" s="50">
        <v>27415394</v>
      </c>
      <c r="L26" s="51"/>
      <c r="M26" s="50">
        <v>39618185090483</v>
      </c>
      <c r="N26" s="51"/>
      <c r="O26" s="50">
        <v>39395733899137</v>
      </c>
      <c r="P26" s="51"/>
      <c r="Q26" s="50">
        <f>SUM(Q8:Q25)</f>
        <v>222451191346</v>
      </c>
    </row>
    <row r="27" spans="1:17" ht="13.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"/>
  <sheetViews>
    <sheetView rightToLeft="1" view="pageBreakPreview" zoomScale="115" zoomScaleNormal="100" zoomScaleSheetLayoutView="115" workbookViewId="0">
      <selection activeCell="D11" sqref="D11"/>
    </sheetView>
  </sheetViews>
  <sheetFormatPr defaultColWidth="9.140625" defaultRowHeight="15"/>
  <cols>
    <col min="1" max="1" width="23.28515625" style="14" customWidth="1"/>
    <col min="2" max="2" width="19.140625" style="14" customWidth="1"/>
    <col min="3" max="3" width="36.7109375" style="14" customWidth="1"/>
    <col min="4" max="4" width="34" style="19" customWidth="1"/>
    <col min="5" max="5" width="38.85546875" style="14" bestFit="1" customWidth="1"/>
    <col min="6" max="16384" width="9.140625" style="14"/>
  </cols>
  <sheetData>
    <row r="1" spans="1:13" ht="25.5">
      <c r="A1" s="75" t="s">
        <v>174</v>
      </c>
      <c r="B1" s="75"/>
      <c r="C1" s="75"/>
      <c r="D1" s="75"/>
      <c r="E1" s="13"/>
      <c r="F1" s="13"/>
      <c r="G1" s="13"/>
      <c r="H1" s="13"/>
      <c r="I1" s="13"/>
      <c r="J1" s="13"/>
      <c r="K1" s="13"/>
      <c r="L1" s="13"/>
      <c r="M1" s="13"/>
    </row>
    <row r="2" spans="1:13" ht="25.5">
      <c r="A2" s="75" t="s">
        <v>129</v>
      </c>
      <c r="B2" s="75"/>
      <c r="C2" s="75"/>
      <c r="D2" s="75"/>
      <c r="E2" s="13"/>
      <c r="F2" s="13"/>
      <c r="G2" s="13"/>
      <c r="H2" s="13"/>
      <c r="I2" s="13"/>
      <c r="J2" s="13"/>
      <c r="K2" s="13"/>
      <c r="L2" s="13"/>
      <c r="M2" s="13"/>
    </row>
    <row r="3" spans="1:13" ht="25.5">
      <c r="A3" s="75" t="s">
        <v>2</v>
      </c>
      <c r="B3" s="75"/>
      <c r="C3" s="75"/>
      <c r="D3" s="75"/>
      <c r="E3" s="13"/>
      <c r="F3" s="13"/>
      <c r="G3" s="13"/>
      <c r="H3" s="13"/>
      <c r="I3" s="13"/>
      <c r="J3" s="13"/>
      <c r="K3" s="13"/>
      <c r="L3" s="13"/>
      <c r="M3" s="13"/>
    </row>
    <row r="5" spans="1:13" ht="24">
      <c r="A5" s="59" t="s">
        <v>175</v>
      </c>
      <c r="B5" s="59"/>
      <c r="C5" s="59"/>
      <c r="D5" s="59"/>
      <c r="E5" s="15"/>
      <c r="F5" s="15"/>
      <c r="G5" s="15"/>
      <c r="H5" s="15"/>
      <c r="I5" s="15"/>
      <c r="J5" s="15"/>
      <c r="K5" s="15"/>
      <c r="L5" s="15"/>
      <c r="M5" s="15"/>
    </row>
    <row r="7" spans="1:13">
      <c r="A7" s="16" t="s">
        <v>176</v>
      </c>
      <c r="B7" s="16" t="s">
        <v>177</v>
      </c>
      <c r="C7" s="16" t="s">
        <v>178</v>
      </c>
      <c r="D7" s="17" t="s">
        <v>179</v>
      </c>
    </row>
    <row r="8" spans="1:13" ht="18.75">
      <c r="A8" s="76" t="s">
        <v>180</v>
      </c>
      <c r="B8" s="77" t="s">
        <v>181</v>
      </c>
      <c r="C8" s="18" t="s">
        <v>35</v>
      </c>
      <c r="D8" s="78">
        <v>47721311490</v>
      </c>
    </row>
    <row r="9" spans="1:13" ht="18.75">
      <c r="A9" s="76"/>
      <c r="B9" s="77"/>
      <c r="C9" s="18" t="s">
        <v>47</v>
      </c>
      <c r="D9" s="78">
        <v>18134609340</v>
      </c>
    </row>
    <row r="10" spans="1:13" ht="18.75">
      <c r="A10" s="76"/>
      <c r="B10" s="77"/>
      <c r="C10" s="18" t="s">
        <v>31</v>
      </c>
      <c r="D10" s="78">
        <v>117157527368</v>
      </c>
    </row>
    <row r="11" spans="1:13" ht="18.75">
      <c r="A11" s="76"/>
      <c r="B11" s="77"/>
      <c r="C11" s="18" t="s">
        <v>183</v>
      </c>
      <c r="D11" s="78">
        <v>61467427398</v>
      </c>
    </row>
    <row r="12" spans="1:13" ht="21">
      <c r="A12" s="73" t="s">
        <v>182</v>
      </c>
      <c r="B12" s="73"/>
      <c r="C12" s="73"/>
      <c r="D12" s="79">
        <f>SUM(D8:D11)</f>
        <v>244480875596</v>
      </c>
    </row>
    <row r="13" spans="1:13" ht="17.25">
      <c r="A13" s="74"/>
      <c r="B13" s="74"/>
      <c r="C13" s="74"/>
      <c r="D13" s="74"/>
    </row>
  </sheetData>
  <mergeCells count="8">
    <mergeCell ref="A12:C12"/>
    <mergeCell ref="A13:D13"/>
    <mergeCell ref="A1:D1"/>
    <mergeCell ref="A2:D2"/>
    <mergeCell ref="A3:D3"/>
    <mergeCell ref="A5:D5"/>
    <mergeCell ref="B8:B11"/>
    <mergeCell ref="A8:A11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3"/>
  <sheetViews>
    <sheetView rightToLeft="1" view="pageBreakPreview" zoomScale="55" zoomScaleNormal="100" zoomScaleSheetLayoutView="55" workbookViewId="0">
      <selection activeCell="A5" sqref="A5:AL5"/>
    </sheetView>
  </sheetViews>
  <sheetFormatPr defaultRowHeight="12.75"/>
  <cols>
    <col min="1" max="1" width="5.42578125" bestFit="1" customWidth="1"/>
    <col min="2" max="2" width="28.5703125" customWidth="1"/>
    <col min="3" max="3" width="1.28515625" customWidth="1"/>
    <col min="4" max="4" width="17.28515625" bestFit="1" customWidth="1"/>
    <col min="5" max="5" width="1.28515625" customWidth="1"/>
    <col min="6" max="6" width="25.5703125" bestFit="1" customWidth="1"/>
    <col min="7" max="7" width="1.28515625" customWidth="1"/>
    <col min="8" max="8" width="20" bestFit="1" customWidth="1"/>
    <col min="9" max="9" width="1.28515625" customWidth="1"/>
    <col min="10" max="10" width="11.7109375" bestFit="1" customWidth="1"/>
    <col min="11" max="11" width="1.28515625" customWidth="1"/>
    <col min="12" max="12" width="11.5703125" bestFit="1" customWidth="1"/>
    <col min="13" max="13" width="1.28515625" customWidth="1"/>
    <col min="14" max="14" width="11" bestFit="1" customWidth="1"/>
    <col min="15" max="15" width="1.28515625" customWidth="1"/>
    <col min="16" max="16" width="11.7109375" bestFit="1" customWidth="1"/>
    <col min="17" max="17" width="1.28515625" customWidth="1"/>
    <col min="18" max="18" width="20.140625" bestFit="1" customWidth="1"/>
    <col min="19" max="19" width="1.28515625" customWidth="1"/>
    <col min="20" max="20" width="20.140625" bestFit="1" customWidth="1"/>
    <col min="21" max="21" width="1.28515625" customWidth="1"/>
    <col min="22" max="22" width="10.42578125" bestFit="1" customWidth="1"/>
    <col min="23" max="23" width="1.28515625" customWidth="1"/>
    <col min="24" max="24" width="19" bestFit="1" customWidth="1"/>
    <col min="25" max="25" width="1.28515625" customWidth="1"/>
    <col min="26" max="26" width="8.7109375" bestFit="1" customWidth="1"/>
    <col min="27" max="27" width="1.28515625" customWidth="1"/>
    <col min="28" max="28" width="17.140625" bestFit="1" customWidth="1"/>
    <col min="29" max="29" width="1.28515625" customWidth="1"/>
    <col min="30" max="30" width="11.7109375" bestFit="1" customWidth="1"/>
    <col min="31" max="31" width="1.28515625" customWidth="1"/>
    <col min="32" max="32" width="24.85546875" customWidth="1"/>
    <col min="33" max="33" width="1.28515625" customWidth="1"/>
    <col min="34" max="34" width="20.140625" bestFit="1" customWidth="1"/>
    <col min="35" max="35" width="1.28515625" customWidth="1"/>
    <col min="36" max="36" width="20.140625" bestFit="1" customWidth="1"/>
    <col min="37" max="37" width="1.28515625" customWidth="1"/>
    <col min="38" max="38" width="21" customWidth="1"/>
    <col min="39" max="39" width="0.28515625" customWidth="1"/>
    <col min="40" max="40" width="26.7109375" bestFit="1" customWidth="1"/>
  </cols>
  <sheetData>
    <row r="1" spans="1:40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40" ht="21.9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40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40" ht="14.65" customHeight="1"/>
    <row r="5" spans="1:40" ht="31.5" customHeight="1">
      <c r="A5" s="59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40" ht="14.65" customHeight="1">
      <c r="A6" s="55" t="s">
        <v>24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3</v>
      </c>
      <c r="Q6" s="55"/>
      <c r="R6" s="55"/>
      <c r="S6" s="55"/>
      <c r="T6" s="55"/>
      <c r="V6" s="55" t="s">
        <v>4</v>
      </c>
      <c r="W6" s="55"/>
      <c r="X6" s="55"/>
      <c r="Y6" s="55"/>
      <c r="Z6" s="55"/>
      <c r="AA6" s="55"/>
      <c r="AB6" s="55"/>
      <c r="AD6" s="55" t="s">
        <v>5</v>
      </c>
      <c r="AE6" s="55"/>
      <c r="AF6" s="55"/>
      <c r="AG6" s="55"/>
      <c r="AH6" s="55"/>
      <c r="AI6" s="55"/>
      <c r="AJ6" s="55"/>
      <c r="AK6" s="55"/>
      <c r="AL6" s="55"/>
    </row>
    <row r="7" spans="1:40" ht="14.6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V7" s="60" t="s">
        <v>6</v>
      </c>
      <c r="W7" s="60"/>
      <c r="X7" s="60"/>
      <c r="Y7" s="3"/>
      <c r="Z7" s="60" t="s">
        <v>7</v>
      </c>
      <c r="AA7" s="60"/>
      <c r="AB7" s="60"/>
      <c r="AD7" s="55"/>
      <c r="AE7" s="55"/>
      <c r="AF7" s="55"/>
      <c r="AG7" s="55"/>
      <c r="AH7" s="55"/>
      <c r="AI7" s="55"/>
      <c r="AJ7" s="55"/>
      <c r="AK7" s="55"/>
      <c r="AL7" s="55"/>
    </row>
    <row r="8" spans="1:40" ht="14.65" customHeight="1">
      <c r="A8" s="55" t="s">
        <v>25</v>
      </c>
      <c r="B8" s="55"/>
      <c r="D8" s="2" t="s">
        <v>26</v>
      </c>
      <c r="F8" s="2" t="s">
        <v>27</v>
      </c>
      <c r="H8" s="2" t="s">
        <v>28</v>
      </c>
      <c r="J8" s="2" t="s">
        <v>29</v>
      </c>
      <c r="L8" s="2" t="s">
        <v>30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40" ht="21.95" customHeight="1">
      <c r="A9" s="63" t="s">
        <v>31</v>
      </c>
      <c r="B9" s="63"/>
      <c r="D9" s="29" t="s">
        <v>32</v>
      </c>
      <c r="E9" s="30"/>
      <c r="F9" s="29" t="s">
        <v>32</v>
      </c>
      <c r="G9" s="30"/>
      <c r="H9" s="29" t="s">
        <v>33</v>
      </c>
      <c r="I9" s="30"/>
      <c r="J9" s="29" t="s">
        <v>34</v>
      </c>
      <c r="K9" s="30"/>
      <c r="L9" s="31">
        <v>43.97</v>
      </c>
      <c r="M9" s="30"/>
      <c r="N9" s="31">
        <v>43.97</v>
      </c>
      <c r="O9" s="30"/>
      <c r="P9" s="25">
        <v>3809800</v>
      </c>
      <c r="Q9" s="30"/>
      <c r="R9" s="25">
        <v>14775044446400</v>
      </c>
      <c r="S9" s="30"/>
      <c r="T9" s="25">
        <v>14764332539176</v>
      </c>
      <c r="U9" s="30"/>
      <c r="V9" s="25">
        <v>0</v>
      </c>
      <c r="W9" s="30"/>
      <c r="X9" s="25">
        <v>0</v>
      </c>
      <c r="Y9" s="30"/>
      <c r="Z9" s="25">
        <v>0</v>
      </c>
      <c r="AA9" s="30"/>
      <c r="AB9" s="25">
        <v>0</v>
      </c>
      <c r="AC9" s="30"/>
      <c r="AD9" s="25">
        <v>3809800</v>
      </c>
      <c r="AE9" s="30"/>
      <c r="AF9" s="25">
        <v>3954573</v>
      </c>
      <c r="AG9" s="30"/>
      <c r="AH9" s="25">
        <v>14775044446400</v>
      </c>
      <c r="AI9" s="30"/>
      <c r="AJ9" s="25">
        <v>15055209269543</v>
      </c>
      <c r="AK9" s="30"/>
      <c r="AL9" s="31">
        <f>AJ9/52066391835699*100</f>
        <v>28.915407307368834</v>
      </c>
      <c r="AM9" s="30"/>
      <c r="AN9" s="41"/>
    </row>
    <row r="10" spans="1:40" ht="21.95" customHeight="1">
      <c r="A10" s="64" t="s">
        <v>35</v>
      </c>
      <c r="B10" s="64"/>
      <c r="D10" s="32" t="s">
        <v>32</v>
      </c>
      <c r="E10" s="30"/>
      <c r="F10" s="32" t="s">
        <v>32</v>
      </c>
      <c r="G10" s="30"/>
      <c r="H10" s="32" t="s">
        <v>36</v>
      </c>
      <c r="I10" s="30"/>
      <c r="J10" s="32" t="s">
        <v>37</v>
      </c>
      <c r="K10" s="30"/>
      <c r="L10" s="33">
        <v>55.06</v>
      </c>
      <c r="M10" s="30"/>
      <c r="N10" s="33">
        <v>55.06</v>
      </c>
      <c r="O10" s="30"/>
      <c r="P10" s="34">
        <v>4308000</v>
      </c>
      <c r="Q10" s="30"/>
      <c r="R10" s="34">
        <v>5999967000000</v>
      </c>
      <c r="S10" s="30"/>
      <c r="T10" s="34">
        <v>6515564795527</v>
      </c>
      <c r="U10" s="30"/>
      <c r="V10" s="34">
        <v>0</v>
      </c>
      <c r="W10" s="30"/>
      <c r="X10" s="34">
        <v>0</v>
      </c>
      <c r="Y10" s="30"/>
      <c r="Z10" s="34">
        <v>0</v>
      </c>
      <c r="AA10" s="30"/>
      <c r="AB10" s="34">
        <v>0</v>
      </c>
      <c r="AC10" s="30"/>
      <c r="AD10" s="34">
        <v>4308000</v>
      </c>
      <c r="AE10" s="30"/>
      <c r="AF10" s="34">
        <v>1539787</v>
      </c>
      <c r="AG10" s="30"/>
      <c r="AH10" s="34">
        <v>5999967000000</v>
      </c>
      <c r="AI10" s="30"/>
      <c r="AJ10" s="34">
        <v>6628596919770</v>
      </c>
      <c r="AK10" s="30"/>
      <c r="AL10" s="33">
        <f t="shared" ref="AL10:AL26" si="0">AJ10/52066391835699*100</f>
        <v>12.731047199673903</v>
      </c>
      <c r="AM10" s="30"/>
      <c r="AN10" s="30"/>
    </row>
    <row r="11" spans="1:40" ht="21.95" customHeight="1">
      <c r="A11" s="64" t="s">
        <v>38</v>
      </c>
      <c r="B11" s="64"/>
      <c r="D11" s="32" t="s">
        <v>32</v>
      </c>
      <c r="E11" s="30"/>
      <c r="F11" s="32" t="s">
        <v>32</v>
      </c>
      <c r="G11" s="30"/>
      <c r="H11" s="32" t="s">
        <v>39</v>
      </c>
      <c r="I11" s="30"/>
      <c r="J11" s="32" t="s">
        <v>40</v>
      </c>
      <c r="K11" s="30"/>
      <c r="L11" s="33">
        <v>0</v>
      </c>
      <c r="M11" s="30"/>
      <c r="N11" s="33">
        <v>0</v>
      </c>
      <c r="O11" s="30"/>
      <c r="P11" s="34">
        <v>3100</v>
      </c>
      <c r="Q11" s="30"/>
      <c r="R11" s="34">
        <v>1981259037</v>
      </c>
      <c r="S11" s="30"/>
      <c r="T11" s="34">
        <v>2405132990</v>
      </c>
      <c r="U11" s="30"/>
      <c r="V11" s="34">
        <v>0</v>
      </c>
      <c r="W11" s="30"/>
      <c r="X11" s="34">
        <v>0</v>
      </c>
      <c r="Y11" s="30"/>
      <c r="Z11" s="34">
        <v>0</v>
      </c>
      <c r="AA11" s="30"/>
      <c r="AB11" s="34">
        <v>0</v>
      </c>
      <c r="AC11" s="30"/>
      <c r="AD11" s="34">
        <v>3100</v>
      </c>
      <c r="AE11" s="30"/>
      <c r="AF11" s="34">
        <v>780700</v>
      </c>
      <c r="AG11" s="30"/>
      <c r="AH11" s="34">
        <v>1981259037</v>
      </c>
      <c r="AI11" s="30"/>
      <c r="AJ11" s="34">
        <v>2419731344</v>
      </c>
      <c r="AK11" s="30"/>
      <c r="AL11" s="33">
        <f t="shared" si="0"/>
        <v>4.6473958703259445E-3</v>
      </c>
      <c r="AM11" s="30"/>
      <c r="AN11" s="30"/>
    </row>
    <row r="12" spans="1:40" ht="21.95" customHeight="1">
      <c r="A12" s="64" t="s">
        <v>41</v>
      </c>
      <c r="B12" s="64"/>
      <c r="D12" s="32" t="s">
        <v>32</v>
      </c>
      <c r="E12" s="30"/>
      <c r="F12" s="32" t="s">
        <v>32</v>
      </c>
      <c r="G12" s="30"/>
      <c r="H12" s="32" t="s">
        <v>42</v>
      </c>
      <c r="I12" s="30"/>
      <c r="J12" s="32" t="s">
        <v>43</v>
      </c>
      <c r="K12" s="30"/>
      <c r="L12" s="33">
        <v>0</v>
      </c>
      <c r="M12" s="30"/>
      <c r="N12" s="33">
        <v>0</v>
      </c>
      <c r="O12" s="30"/>
      <c r="P12" s="34">
        <v>63900</v>
      </c>
      <c r="Q12" s="30"/>
      <c r="R12" s="34">
        <v>43361790885</v>
      </c>
      <c r="S12" s="30"/>
      <c r="T12" s="34">
        <v>51404621223</v>
      </c>
      <c r="U12" s="30"/>
      <c r="V12" s="34">
        <v>0</v>
      </c>
      <c r="W12" s="30"/>
      <c r="X12" s="34">
        <v>0</v>
      </c>
      <c r="Y12" s="30"/>
      <c r="Z12" s="34">
        <v>0</v>
      </c>
      <c r="AA12" s="30"/>
      <c r="AB12" s="34">
        <v>0</v>
      </c>
      <c r="AC12" s="30"/>
      <c r="AD12" s="34">
        <v>63900</v>
      </c>
      <c r="AE12" s="30"/>
      <c r="AF12" s="34">
        <v>816590</v>
      </c>
      <c r="AG12" s="30"/>
      <c r="AH12" s="34">
        <v>43361790885</v>
      </c>
      <c r="AI12" s="30"/>
      <c r="AJ12" s="34">
        <v>52170643356</v>
      </c>
      <c r="AK12" s="30"/>
      <c r="AL12" s="33">
        <f t="shared" si="0"/>
        <v>0.10020022804850771</v>
      </c>
      <c r="AM12" s="30"/>
      <c r="AN12" s="30"/>
    </row>
    <row r="13" spans="1:40" ht="21.95" customHeight="1">
      <c r="A13" s="64" t="s">
        <v>44</v>
      </c>
      <c r="B13" s="64"/>
      <c r="D13" s="32" t="s">
        <v>32</v>
      </c>
      <c r="E13" s="30"/>
      <c r="F13" s="32" t="s">
        <v>32</v>
      </c>
      <c r="G13" s="30"/>
      <c r="H13" s="32" t="s">
        <v>45</v>
      </c>
      <c r="I13" s="30"/>
      <c r="J13" s="32" t="s">
        <v>46</v>
      </c>
      <c r="K13" s="30"/>
      <c r="L13" s="33">
        <v>0</v>
      </c>
      <c r="M13" s="30"/>
      <c r="N13" s="33">
        <v>0</v>
      </c>
      <c r="O13" s="30"/>
      <c r="P13" s="34">
        <v>30000</v>
      </c>
      <c r="Q13" s="30"/>
      <c r="R13" s="34">
        <v>19713572437</v>
      </c>
      <c r="S13" s="30"/>
      <c r="T13" s="34">
        <v>23515437054</v>
      </c>
      <c r="U13" s="30"/>
      <c r="V13" s="34">
        <v>0</v>
      </c>
      <c r="W13" s="30"/>
      <c r="X13" s="34">
        <v>0</v>
      </c>
      <c r="Y13" s="30"/>
      <c r="Z13" s="34">
        <v>0</v>
      </c>
      <c r="AA13" s="30"/>
      <c r="AB13" s="34">
        <v>0</v>
      </c>
      <c r="AC13" s="30"/>
      <c r="AD13" s="34">
        <v>30000</v>
      </c>
      <c r="AE13" s="30"/>
      <c r="AF13" s="34">
        <v>788500</v>
      </c>
      <c r="AG13" s="30"/>
      <c r="AH13" s="34">
        <v>19713572437</v>
      </c>
      <c r="AI13" s="30"/>
      <c r="AJ13" s="34">
        <v>23650712531</v>
      </c>
      <c r="AK13" s="30"/>
      <c r="AL13" s="33">
        <f t="shared" si="0"/>
        <v>4.5424143477489902E-2</v>
      </c>
      <c r="AM13" s="30"/>
      <c r="AN13" s="30"/>
    </row>
    <row r="14" spans="1:40" ht="21.95" customHeight="1">
      <c r="A14" s="64" t="s">
        <v>47</v>
      </c>
      <c r="B14" s="64"/>
      <c r="D14" s="32" t="s">
        <v>32</v>
      </c>
      <c r="E14" s="30"/>
      <c r="F14" s="32" t="s">
        <v>32</v>
      </c>
      <c r="G14" s="30"/>
      <c r="H14" s="32" t="s">
        <v>48</v>
      </c>
      <c r="I14" s="30"/>
      <c r="J14" s="32" t="s">
        <v>49</v>
      </c>
      <c r="K14" s="30"/>
      <c r="L14" s="33">
        <v>23</v>
      </c>
      <c r="M14" s="30"/>
      <c r="N14" s="33">
        <v>23</v>
      </c>
      <c r="O14" s="30"/>
      <c r="P14" s="34">
        <v>2000000</v>
      </c>
      <c r="Q14" s="30"/>
      <c r="R14" s="34">
        <v>2000000000000</v>
      </c>
      <c r="S14" s="30"/>
      <c r="T14" s="34">
        <v>1799673750000</v>
      </c>
      <c r="U14" s="30"/>
      <c r="V14" s="34">
        <v>0</v>
      </c>
      <c r="W14" s="30"/>
      <c r="X14" s="34">
        <v>0</v>
      </c>
      <c r="Y14" s="30"/>
      <c r="Z14" s="34">
        <v>0</v>
      </c>
      <c r="AA14" s="30"/>
      <c r="AB14" s="34">
        <v>0</v>
      </c>
      <c r="AC14" s="30"/>
      <c r="AD14" s="34">
        <v>2000000</v>
      </c>
      <c r="AE14" s="30"/>
      <c r="AF14" s="34">
        <v>900000</v>
      </c>
      <c r="AG14" s="30"/>
      <c r="AH14" s="34">
        <v>2000000000000</v>
      </c>
      <c r="AI14" s="30"/>
      <c r="AJ14" s="34">
        <v>1799673750000</v>
      </c>
      <c r="AK14" s="30"/>
      <c r="AL14" s="33">
        <f t="shared" si="0"/>
        <v>3.4564979184251152</v>
      </c>
      <c r="AM14" s="30"/>
      <c r="AN14" s="42"/>
    </row>
    <row r="15" spans="1:40" ht="21.95" customHeight="1">
      <c r="A15" s="64" t="s">
        <v>50</v>
      </c>
      <c r="B15" s="64"/>
      <c r="D15" s="32" t="s">
        <v>32</v>
      </c>
      <c r="E15" s="30"/>
      <c r="F15" s="32" t="s">
        <v>32</v>
      </c>
      <c r="G15" s="30"/>
      <c r="H15" s="32" t="s">
        <v>51</v>
      </c>
      <c r="I15" s="30"/>
      <c r="J15" s="32" t="s">
        <v>52</v>
      </c>
      <c r="K15" s="30"/>
      <c r="L15" s="33">
        <v>18.5</v>
      </c>
      <c r="M15" s="30"/>
      <c r="N15" s="33">
        <v>18.5</v>
      </c>
      <c r="O15" s="30"/>
      <c r="P15" s="34">
        <v>100</v>
      </c>
      <c r="Q15" s="30"/>
      <c r="R15" s="34">
        <v>103528759</v>
      </c>
      <c r="S15" s="30"/>
      <c r="T15" s="34">
        <v>99752916</v>
      </c>
      <c r="U15" s="30"/>
      <c r="V15" s="34">
        <v>0</v>
      </c>
      <c r="W15" s="30"/>
      <c r="X15" s="34">
        <v>0</v>
      </c>
      <c r="Y15" s="30"/>
      <c r="Z15" s="34">
        <v>0</v>
      </c>
      <c r="AA15" s="30"/>
      <c r="AB15" s="34">
        <v>0</v>
      </c>
      <c r="AC15" s="30"/>
      <c r="AD15" s="34">
        <v>100</v>
      </c>
      <c r="AE15" s="30"/>
      <c r="AF15" s="34">
        <v>987831</v>
      </c>
      <c r="AG15" s="30"/>
      <c r="AH15" s="34">
        <v>103528759</v>
      </c>
      <c r="AI15" s="30"/>
      <c r="AJ15" s="34">
        <v>98765195</v>
      </c>
      <c r="AK15" s="30"/>
      <c r="AL15" s="33">
        <f t="shared" si="0"/>
        <v>1.8969087643265931E-4</v>
      </c>
      <c r="AM15" s="30"/>
      <c r="AN15" s="40"/>
    </row>
    <row r="16" spans="1:40" ht="21.95" customHeight="1">
      <c r="A16" s="64" t="s">
        <v>53</v>
      </c>
      <c r="B16" s="64"/>
      <c r="D16" s="32" t="s">
        <v>32</v>
      </c>
      <c r="E16" s="30"/>
      <c r="F16" s="32" t="s">
        <v>32</v>
      </c>
      <c r="G16" s="30"/>
      <c r="H16" s="32" t="s">
        <v>54</v>
      </c>
      <c r="I16" s="30"/>
      <c r="J16" s="32" t="s">
        <v>55</v>
      </c>
      <c r="K16" s="30"/>
      <c r="L16" s="33">
        <v>17</v>
      </c>
      <c r="M16" s="30"/>
      <c r="N16" s="33">
        <v>17</v>
      </c>
      <c r="O16" s="30"/>
      <c r="P16" s="34">
        <v>263000</v>
      </c>
      <c r="Q16" s="30"/>
      <c r="R16" s="34">
        <v>241729291202</v>
      </c>
      <c r="S16" s="30"/>
      <c r="T16" s="34">
        <v>256562589600</v>
      </c>
      <c r="U16" s="30"/>
      <c r="V16" s="34">
        <v>0</v>
      </c>
      <c r="W16" s="30"/>
      <c r="X16" s="34">
        <v>0</v>
      </c>
      <c r="Y16" s="30"/>
      <c r="Z16" s="34">
        <v>0</v>
      </c>
      <c r="AA16" s="30"/>
      <c r="AB16" s="34">
        <v>0</v>
      </c>
      <c r="AC16" s="30"/>
      <c r="AD16" s="34">
        <v>263000</v>
      </c>
      <c r="AE16" s="30"/>
      <c r="AF16" s="34">
        <v>981200</v>
      </c>
      <c r="AG16" s="30"/>
      <c r="AH16" s="34">
        <v>241729291202</v>
      </c>
      <c r="AI16" s="30"/>
      <c r="AJ16" s="34">
        <v>258008827422</v>
      </c>
      <c r="AK16" s="30"/>
      <c r="AL16" s="33">
        <f t="shared" si="0"/>
        <v>0.49553813568678645</v>
      </c>
      <c r="AM16" s="30"/>
      <c r="AN16" s="43"/>
    </row>
    <row r="17" spans="1:40" ht="21.95" customHeight="1">
      <c r="A17" s="64" t="s">
        <v>56</v>
      </c>
      <c r="B17" s="64"/>
      <c r="D17" s="32" t="s">
        <v>32</v>
      </c>
      <c r="E17" s="30"/>
      <c r="F17" s="32" t="s">
        <v>32</v>
      </c>
      <c r="G17" s="30"/>
      <c r="H17" s="32" t="s">
        <v>57</v>
      </c>
      <c r="I17" s="30"/>
      <c r="J17" s="32" t="s">
        <v>58</v>
      </c>
      <c r="K17" s="30"/>
      <c r="L17" s="33">
        <v>20.5</v>
      </c>
      <c r="M17" s="30"/>
      <c r="N17" s="33">
        <v>20.5</v>
      </c>
      <c r="O17" s="30"/>
      <c r="P17" s="34">
        <v>2745000</v>
      </c>
      <c r="Q17" s="30"/>
      <c r="R17" s="34">
        <v>2489408328001</v>
      </c>
      <c r="S17" s="30"/>
      <c r="T17" s="34">
        <v>2647347081356</v>
      </c>
      <c r="U17" s="30"/>
      <c r="V17" s="34">
        <v>0</v>
      </c>
      <c r="W17" s="30"/>
      <c r="X17" s="34">
        <v>0</v>
      </c>
      <c r="Y17" s="30"/>
      <c r="Z17" s="34">
        <v>0</v>
      </c>
      <c r="AA17" s="30"/>
      <c r="AB17" s="34">
        <v>0</v>
      </c>
      <c r="AC17" s="30"/>
      <c r="AD17" s="34">
        <v>2745000</v>
      </c>
      <c r="AE17" s="30"/>
      <c r="AF17" s="34">
        <v>961300</v>
      </c>
      <c r="AG17" s="30"/>
      <c r="AH17" s="34">
        <v>2489408328001</v>
      </c>
      <c r="AI17" s="30"/>
      <c r="AJ17" s="34">
        <v>2638290223209</v>
      </c>
      <c r="AK17" s="30"/>
      <c r="AL17" s="33">
        <f t="shared" si="0"/>
        <v>5.067165459696926</v>
      </c>
      <c r="AM17" s="30"/>
      <c r="AN17" s="40"/>
    </row>
    <row r="18" spans="1:40" ht="21.95" customHeight="1">
      <c r="A18" s="64" t="s">
        <v>59</v>
      </c>
      <c r="B18" s="64"/>
      <c r="D18" s="32" t="s">
        <v>32</v>
      </c>
      <c r="E18" s="30"/>
      <c r="F18" s="32" t="s">
        <v>32</v>
      </c>
      <c r="G18" s="30"/>
      <c r="H18" s="32" t="s">
        <v>60</v>
      </c>
      <c r="I18" s="30"/>
      <c r="J18" s="32" t="s">
        <v>61</v>
      </c>
      <c r="K18" s="30"/>
      <c r="L18" s="33">
        <v>20.5</v>
      </c>
      <c r="M18" s="30"/>
      <c r="N18" s="33">
        <v>20.5</v>
      </c>
      <c r="O18" s="30"/>
      <c r="P18" s="34">
        <v>322473</v>
      </c>
      <c r="Q18" s="30"/>
      <c r="R18" s="34">
        <v>313866195630</v>
      </c>
      <c r="S18" s="30"/>
      <c r="T18" s="34">
        <v>317304281123</v>
      </c>
      <c r="U18" s="30"/>
      <c r="V18" s="34">
        <v>0</v>
      </c>
      <c r="W18" s="30"/>
      <c r="X18" s="34">
        <v>0</v>
      </c>
      <c r="Y18" s="30"/>
      <c r="Z18" s="34">
        <v>322473</v>
      </c>
      <c r="AA18" s="30"/>
      <c r="AB18" s="34">
        <v>322473000000</v>
      </c>
      <c r="AC18" s="30"/>
      <c r="AD18" s="34">
        <v>0</v>
      </c>
      <c r="AE18" s="30"/>
      <c r="AF18" s="34">
        <v>0</v>
      </c>
      <c r="AG18" s="30"/>
      <c r="AH18" s="34">
        <v>0</v>
      </c>
      <c r="AI18" s="30"/>
      <c r="AJ18" s="34">
        <v>0</v>
      </c>
      <c r="AK18" s="30"/>
      <c r="AL18" s="33">
        <f t="shared" si="0"/>
        <v>0</v>
      </c>
      <c r="AM18" s="30"/>
      <c r="AN18" s="30"/>
    </row>
    <row r="19" spans="1:40" ht="21.95" customHeight="1">
      <c r="A19" s="64" t="s">
        <v>62</v>
      </c>
      <c r="B19" s="64"/>
      <c r="D19" s="32" t="s">
        <v>32</v>
      </c>
      <c r="E19" s="30"/>
      <c r="F19" s="32" t="s">
        <v>32</v>
      </c>
      <c r="G19" s="30"/>
      <c r="H19" s="32" t="s">
        <v>60</v>
      </c>
      <c r="I19" s="30"/>
      <c r="J19" s="32" t="s">
        <v>63</v>
      </c>
      <c r="K19" s="30"/>
      <c r="L19" s="33">
        <v>20.5</v>
      </c>
      <c r="M19" s="30"/>
      <c r="N19" s="33">
        <v>20.5</v>
      </c>
      <c r="O19" s="30"/>
      <c r="P19" s="34">
        <v>520854</v>
      </c>
      <c r="Q19" s="30"/>
      <c r="R19" s="34">
        <v>481915643638</v>
      </c>
      <c r="S19" s="30"/>
      <c r="T19" s="34">
        <v>472849712452</v>
      </c>
      <c r="U19" s="30"/>
      <c r="V19" s="34">
        <v>0</v>
      </c>
      <c r="W19" s="30"/>
      <c r="X19" s="34">
        <v>0</v>
      </c>
      <c r="Y19" s="30"/>
      <c r="Z19" s="34">
        <v>0</v>
      </c>
      <c r="AA19" s="30"/>
      <c r="AB19" s="34">
        <v>0</v>
      </c>
      <c r="AC19" s="30"/>
      <c r="AD19" s="34">
        <v>520854</v>
      </c>
      <c r="AE19" s="30"/>
      <c r="AF19" s="34">
        <v>941000</v>
      </c>
      <c r="AG19" s="30"/>
      <c r="AH19" s="34">
        <v>481915643638</v>
      </c>
      <c r="AI19" s="30"/>
      <c r="AJ19" s="34">
        <v>490034779094</v>
      </c>
      <c r="AK19" s="30"/>
      <c r="AL19" s="33">
        <f t="shared" si="0"/>
        <v>0.9411729175325928</v>
      </c>
      <c r="AM19" s="30"/>
      <c r="AN19" s="30"/>
    </row>
    <row r="20" spans="1:40" ht="21.95" customHeight="1">
      <c r="A20" s="64" t="s">
        <v>64</v>
      </c>
      <c r="B20" s="64"/>
      <c r="D20" s="32" t="s">
        <v>32</v>
      </c>
      <c r="E20" s="30"/>
      <c r="F20" s="32" t="s">
        <v>32</v>
      </c>
      <c r="G20" s="30"/>
      <c r="H20" s="32" t="s">
        <v>65</v>
      </c>
      <c r="I20" s="30"/>
      <c r="J20" s="32" t="s">
        <v>66</v>
      </c>
      <c r="K20" s="30"/>
      <c r="L20" s="33">
        <v>20.5</v>
      </c>
      <c r="M20" s="30"/>
      <c r="N20" s="33">
        <v>20.5</v>
      </c>
      <c r="O20" s="30"/>
      <c r="P20" s="34">
        <v>500000</v>
      </c>
      <c r="Q20" s="30"/>
      <c r="R20" s="34">
        <v>458335000000</v>
      </c>
      <c r="S20" s="30"/>
      <c r="T20" s="34">
        <v>499909375000</v>
      </c>
      <c r="U20" s="30"/>
      <c r="V20" s="34">
        <v>0</v>
      </c>
      <c r="W20" s="30"/>
      <c r="X20" s="34">
        <v>0</v>
      </c>
      <c r="Y20" s="30"/>
      <c r="Z20" s="34">
        <v>0</v>
      </c>
      <c r="AA20" s="30"/>
      <c r="AB20" s="34">
        <v>0</v>
      </c>
      <c r="AC20" s="30"/>
      <c r="AD20" s="34">
        <v>500000</v>
      </c>
      <c r="AE20" s="30"/>
      <c r="AF20" s="34">
        <v>893480</v>
      </c>
      <c r="AG20" s="30"/>
      <c r="AH20" s="34">
        <v>458335000000</v>
      </c>
      <c r="AI20" s="30"/>
      <c r="AJ20" s="34">
        <v>446659028375</v>
      </c>
      <c r="AK20" s="30"/>
      <c r="AL20" s="33">
        <f t="shared" si="0"/>
        <v>0.85786437782068659</v>
      </c>
      <c r="AM20" s="30"/>
      <c r="AN20" s="30"/>
    </row>
    <row r="21" spans="1:40" ht="21.95" customHeight="1">
      <c r="A21" s="64" t="s">
        <v>67</v>
      </c>
      <c r="B21" s="64"/>
      <c r="D21" s="32" t="s">
        <v>32</v>
      </c>
      <c r="E21" s="30"/>
      <c r="F21" s="32" t="s">
        <v>32</v>
      </c>
      <c r="G21" s="30"/>
      <c r="H21" s="32" t="s">
        <v>68</v>
      </c>
      <c r="I21" s="30"/>
      <c r="J21" s="32" t="s">
        <v>69</v>
      </c>
      <c r="K21" s="30"/>
      <c r="L21" s="33">
        <v>23</v>
      </c>
      <c r="M21" s="30"/>
      <c r="N21" s="33">
        <v>23</v>
      </c>
      <c r="O21" s="30"/>
      <c r="P21" s="34">
        <v>1599640</v>
      </c>
      <c r="Q21" s="30"/>
      <c r="R21" s="34">
        <v>1502867313231</v>
      </c>
      <c r="S21" s="30"/>
      <c r="T21" s="34">
        <v>1520662042039</v>
      </c>
      <c r="U21" s="30"/>
      <c r="V21" s="34">
        <v>0</v>
      </c>
      <c r="W21" s="30"/>
      <c r="X21" s="34">
        <v>0</v>
      </c>
      <c r="Y21" s="30"/>
      <c r="Z21" s="34">
        <v>0</v>
      </c>
      <c r="AA21" s="30"/>
      <c r="AB21" s="34">
        <v>0</v>
      </c>
      <c r="AC21" s="30"/>
      <c r="AD21" s="34">
        <v>1599640</v>
      </c>
      <c r="AE21" s="30"/>
      <c r="AF21" s="34">
        <v>950800</v>
      </c>
      <c r="AG21" s="30"/>
      <c r="AH21" s="34">
        <v>1502867313231</v>
      </c>
      <c r="AI21" s="30"/>
      <c r="AJ21" s="34">
        <f>1520662042039+8</f>
        <v>1520662042047</v>
      </c>
      <c r="AK21" s="30"/>
      <c r="AL21" s="33">
        <f t="shared" si="0"/>
        <v>2.9206211308930521</v>
      </c>
      <c r="AM21" s="30"/>
      <c r="AN21" s="30"/>
    </row>
    <row r="22" spans="1:40" ht="21.95" customHeight="1">
      <c r="A22" s="64" t="s">
        <v>70</v>
      </c>
      <c r="B22" s="64"/>
      <c r="D22" s="32" t="s">
        <v>32</v>
      </c>
      <c r="E22" s="30"/>
      <c r="F22" s="32" t="s">
        <v>32</v>
      </c>
      <c r="G22" s="30"/>
      <c r="H22" s="32" t="s">
        <v>71</v>
      </c>
      <c r="I22" s="30"/>
      <c r="J22" s="32" t="s">
        <v>72</v>
      </c>
      <c r="K22" s="30"/>
      <c r="L22" s="33">
        <v>23</v>
      </c>
      <c r="M22" s="30"/>
      <c r="N22" s="33">
        <v>23</v>
      </c>
      <c r="O22" s="30"/>
      <c r="P22" s="34">
        <v>1500000</v>
      </c>
      <c r="Q22" s="30"/>
      <c r="R22" s="34">
        <v>1500000000000</v>
      </c>
      <c r="S22" s="30"/>
      <c r="T22" s="34">
        <v>1349755312500</v>
      </c>
      <c r="U22" s="30"/>
      <c r="V22" s="34">
        <v>0</v>
      </c>
      <c r="W22" s="30"/>
      <c r="X22" s="34">
        <v>0</v>
      </c>
      <c r="Y22" s="30"/>
      <c r="Z22" s="34">
        <v>0</v>
      </c>
      <c r="AA22" s="30"/>
      <c r="AB22" s="34">
        <v>0</v>
      </c>
      <c r="AC22" s="30"/>
      <c r="AD22" s="34">
        <v>1500000</v>
      </c>
      <c r="AE22" s="30"/>
      <c r="AF22" s="34">
        <v>900000</v>
      </c>
      <c r="AG22" s="30"/>
      <c r="AH22" s="34">
        <v>1500000000000</v>
      </c>
      <c r="AI22" s="30"/>
      <c r="AJ22" s="34">
        <v>1349755312500</v>
      </c>
      <c r="AK22" s="30"/>
      <c r="AL22" s="33">
        <f t="shared" si="0"/>
        <v>2.5923734388188362</v>
      </c>
      <c r="AM22" s="30"/>
      <c r="AN22" s="30"/>
    </row>
    <row r="23" spans="1:40" ht="21.95" customHeight="1">
      <c r="A23" s="64" t="s">
        <v>73</v>
      </c>
      <c r="B23" s="64"/>
      <c r="D23" s="32" t="s">
        <v>32</v>
      </c>
      <c r="E23" s="30"/>
      <c r="F23" s="32" t="s">
        <v>32</v>
      </c>
      <c r="G23" s="30"/>
      <c r="H23" s="32" t="s">
        <v>74</v>
      </c>
      <c r="I23" s="30"/>
      <c r="J23" s="32" t="s">
        <v>75</v>
      </c>
      <c r="K23" s="30"/>
      <c r="L23" s="33">
        <v>18</v>
      </c>
      <c r="M23" s="30"/>
      <c r="N23" s="33">
        <v>18</v>
      </c>
      <c r="O23" s="30"/>
      <c r="P23" s="34">
        <v>3000</v>
      </c>
      <c r="Q23" s="30"/>
      <c r="R23" s="34">
        <v>2838529384</v>
      </c>
      <c r="S23" s="30"/>
      <c r="T23" s="34">
        <v>2999456250</v>
      </c>
      <c r="U23" s="30"/>
      <c r="V23" s="34">
        <v>0</v>
      </c>
      <c r="W23" s="30"/>
      <c r="X23" s="34">
        <v>0</v>
      </c>
      <c r="Y23" s="30"/>
      <c r="Z23" s="34">
        <v>0</v>
      </c>
      <c r="AA23" s="30"/>
      <c r="AB23" s="34">
        <v>0</v>
      </c>
      <c r="AC23" s="30"/>
      <c r="AD23" s="34">
        <v>3000</v>
      </c>
      <c r="AE23" s="30"/>
      <c r="AF23" s="34">
        <v>1000000</v>
      </c>
      <c r="AG23" s="30"/>
      <c r="AH23" s="34">
        <v>2838529384</v>
      </c>
      <c r="AI23" s="30"/>
      <c r="AJ23" s="34">
        <v>2999456250</v>
      </c>
      <c r="AK23" s="30"/>
      <c r="AL23" s="33">
        <f t="shared" si="0"/>
        <v>5.7608298640418583E-3</v>
      </c>
      <c r="AM23" s="30"/>
      <c r="AN23" s="30"/>
    </row>
    <row r="24" spans="1:40" ht="21.95" customHeight="1">
      <c r="A24" s="64" t="s">
        <v>76</v>
      </c>
      <c r="B24" s="64"/>
      <c r="D24" s="32" t="s">
        <v>32</v>
      </c>
      <c r="E24" s="30"/>
      <c r="F24" s="32" t="s">
        <v>32</v>
      </c>
      <c r="G24" s="30"/>
      <c r="H24" s="32" t="s">
        <v>77</v>
      </c>
      <c r="I24" s="30"/>
      <c r="J24" s="32" t="s">
        <v>78</v>
      </c>
      <c r="K24" s="30"/>
      <c r="L24" s="33">
        <v>20.5</v>
      </c>
      <c r="M24" s="30"/>
      <c r="N24" s="33">
        <v>20.5</v>
      </c>
      <c r="O24" s="30"/>
      <c r="P24" s="34">
        <v>6500000</v>
      </c>
      <c r="Q24" s="30"/>
      <c r="R24" s="34">
        <v>6500000000000</v>
      </c>
      <c r="S24" s="30"/>
      <c r="T24" s="34">
        <v>6412192579405</v>
      </c>
      <c r="U24" s="30"/>
      <c r="V24" s="34">
        <v>0</v>
      </c>
      <c r="W24" s="30"/>
      <c r="X24" s="34">
        <v>0</v>
      </c>
      <c r="Y24" s="30"/>
      <c r="Z24" s="34">
        <v>0</v>
      </c>
      <c r="AA24" s="30"/>
      <c r="AB24" s="34">
        <v>0</v>
      </c>
      <c r="AC24" s="30"/>
      <c r="AD24" s="34">
        <v>6500000</v>
      </c>
      <c r="AE24" s="30"/>
      <c r="AF24" s="34">
        <v>965154</v>
      </c>
      <c r="AG24" s="30"/>
      <c r="AH24" s="34">
        <v>6500000000000</v>
      </c>
      <c r="AI24" s="30"/>
      <c r="AJ24" s="34">
        <v>6272363927943</v>
      </c>
      <c r="AK24" s="30"/>
      <c r="AL24" s="33">
        <f t="shared" si="0"/>
        <v>12.046857304297379</v>
      </c>
      <c r="AM24" s="30"/>
      <c r="AN24" s="30"/>
    </row>
    <row r="25" spans="1:40" ht="21.95" customHeight="1">
      <c r="A25" s="64" t="s">
        <v>79</v>
      </c>
      <c r="B25" s="64"/>
      <c r="D25" s="32" t="s">
        <v>32</v>
      </c>
      <c r="E25" s="30"/>
      <c r="F25" s="32" t="s">
        <v>32</v>
      </c>
      <c r="G25" s="30"/>
      <c r="H25" s="32" t="s">
        <v>45</v>
      </c>
      <c r="I25" s="30"/>
      <c r="J25" s="32" t="s">
        <v>75</v>
      </c>
      <c r="K25" s="30"/>
      <c r="L25" s="33">
        <v>18</v>
      </c>
      <c r="M25" s="30"/>
      <c r="N25" s="33">
        <v>18</v>
      </c>
      <c r="O25" s="30"/>
      <c r="P25" s="34">
        <v>2000</v>
      </c>
      <c r="Q25" s="30"/>
      <c r="R25" s="34">
        <v>1942983098</v>
      </c>
      <c r="S25" s="30"/>
      <c r="T25" s="34">
        <v>1999637500</v>
      </c>
      <c r="U25" s="30"/>
      <c r="V25" s="34">
        <v>0</v>
      </c>
      <c r="W25" s="30"/>
      <c r="X25" s="34">
        <v>0</v>
      </c>
      <c r="Y25" s="30"/>
      <c r="Z25" s="34">
        <v>0</v>
      </c>
      <c r="AA25" s="30"/>
      <c r="AB25" s="34">
        <v>0</v>
      </c>
      <c r="AC25" s="30"/>
      <c r="AD25" s="34">
        <v>2000</v>
      </c>
      <c r="AE25" s="30"/>
      <c r="AF25" s="34">
        <v>1000000</v>
      </c>
      <c r="AG25" s="30"/>
      <c r="AH25" s="34">
        <v>1942983098</v>
      </c>
      <c r="AI25" s="30"/>
      <c r="AJ25" s="34">
        <v>1999637500</v>
      </c>
      <c r="AK25" s="30"/>
      <c r="AL25" s="33">
        <f t="shared" si="0"/>
        <v>3.8405532426945719E-3</v>
      </c>
      <c r="AM25" s="30"/>
      <c r="AN25" s="30"/>
    </row>
    <row r="26" spans="1:40" ht="21.95" customHeight="1">
      <c r="A26" s="65" t="s">
        <v>80</v>
      </c>
      <c r="B26" s="65"/>
      <c r="D26" s="35" t="s">
        <v>32</v>
      </c>
      <c r="E26" s="30"/>
      <c r="F26" s="35" t="s">
        <v>32</v>
      </c>
      <c r="G26" s="30"/>
      <c r="H26" s="35" t="s">
        <v>81</v>
      </c>
      <c r="I26" s="30"/>
      <c r="J26" s="35" t="s">
        <v>82</v>
      </c>
      <c r="K26" s="30"/>
      <c r="L26" s="36">
        <v>23</v>
      </c>
      <c r="M26" s="30"/>
      <c r="N26" s="36">
        <v>23</v>
      </c>
      <c r="O26" s="30"/>
      <c r="P26" s="37">
        <v>0</v>
      </c>
      <c r="Q26" s="30"/>
      <c r="R26" s="37">
        <v>0</v>
      </c>
      <c r="S26" s="30"/>
      <c r="T26" s="37">
        <v>0</v>
      </c>
      <c r="U26" s="30"/>
      <c r="V26" s="37">
        <v>3215000</v>
      </c>
      <c r="W26" s="30"/>
      <c r="X26" s="37">
        <v>3036381076148</v>
      </c>
      <c r="Y26" s="30"/>
      <c r="Z26" s="37">
        <v>0</v>
      </c>
      <c r="AA26" s="30"/>
      <c r="AB26" s="37">
        <v>0</v>
      </c>
      <c r="AC26" s="30"/>
      <c r="AD26" s="37">
        <v>3215000</v>
      </c>
      <c r="AE26" s="30"/>
      <c r="AF26" s="34">
        <v>944400</v>
      </c>
      <c r="AG26" s="30"/>
      <c r="AH26" s="37">
        <v>3036381076148</v>
      </c>
      <c r="AI26" s="30"/>
      <c r="AJ26" s="37">
        <v>3035695680411</v>
      </c>
      <c r="AK26" s="30"/>
      <c r="AL26" s="33">
        <f t="shared" si="0"/>
        <v>5.8304322104563315</v>
      </c>
      <c r="AM26" s="30"/>
      <c r="AN26" s="30"/>
    </row>
    <row r="27" spans="1:40" ht="21.95" customHeight="1">
      <c r="A27" s="66" t="s">
        <v>22</v>
      </c>
      <c r="B27" s="66"/>
      <c r="D27" s="38"/>
      <c r="E27" s="30"/>
      <c r="F27" s="38"/>
      <c r="G27" s="30"/>
      <c r="H27" s="38"/>
      <c r="I27" s="30"/>
      <c r="J27" s="38"/>
      <c r="K27" s="30"/>
      <c r="L27" s="38"/>
      <c r="M27" s="30"/>
      <c r="N27" s="38"/>
      <c r="O27" s="30"/>
      <c r="P27" s="38">
        <v>24170867</v>
      </c>
      <c r="Q27" s="30"/>
      <c r="R27" s="38">
        <v>36333074881702</v>
      </c>
      <c r="S27" s="30"/>
      <c r="T27" s="38">
        <f>SUM(T9:T26)</f>
        <v>36638578096111</v>
      </c>
      <c r="U27" s="30"/>
      <c r="V27" s="38">
        <v>3215000</v>
      </c>
      <c r="W27" s="30"/>
      <c r="X27" s="38">
        <v>3036381076148</v>
      </c>
      <c r="Y27" s="30"/>
      <c r="Z27" s="38">
        <v>322473</v>
      </c>
      <c r="AA27" s="30"/>
      <c r="AB27" s="38">
        <v>322473000000</v>
      </c>
      <c r="AC27" s="30"/>
      <c r="AD27" s="38">
        <v>27063394</v>
      </c>
      <c r="AE27" s="30"/>
      <c r="AF27" s="34"/>
      <c r="AG27" s="30"/>
      <c r="AH27" s="38">
        <v>39055589762220</v>
      </c>
      <c r="AI27" s="30"/>
      <c r="AJ27" s="38">
        <f>SUM(AJ9:AJ26)</f>
        <v>39578288706490</v>
      </c>
      <c r="AK27" s="30"/>
      <c r="AL27" s="39">
        <f>SUM(AL9:AL26)</f>
        <v>76.015040242049949</v>
      </c>
      <c r="AM27" s="30"/>
      <c r="AN27" s="30"/>
    </row>
    <row r="28" spans="1:40" ht="13.5" thickTop="1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40"/>
      <c r="AI28" s="30"/>
      <c r="AJ28" s="30"/>
      <c r="AK28" s="30"/>
      <c r="AL28" s="30"/>
      <c r="AM28" s="30"/>
      <c r="AN28" s="30"/>
    </row>
    <row r="29" spans="1:40" ht="18.75" customHeight="1">
      <c r="D29" s="30"/>
      <c r="E29" s="30"/>
      <c r="F29" s="30"/>
      <c r="G29" s="30"/>
      <c r="H29" s="40"/>
      <c r="I29" s="30"/>
      <c r="J29" s="30"/>
      <c r="K29" s="30"/>
      <c r="L29" s="30"/>
      <c r="M29" s="30"/>
      <c r="N29" s="30"/>
      <c r="O29" s="30"/>
      <c r="P29" s="61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30"/>
      <c r="AJ29" s="40"/>
      <c r="AK29" s="30"/>
      <c r="AL29" s="30"/>
      <c r="AM29" s="30"/>
      <c r="AN29" s="30"/>
    </row>
    <row r="30" spans="1:40" ht="18.75" customHeight="1">
      <c r="H30" s="1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J30" s="12"/>
    </row>
    <row r="31" spans="1:40" ht="18.75" customHeight="1">
      <c r="H31" s="1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J31" s="12"/>
    </row>
    <row r="32" spans="1:40" ht="18.75">
      <c r="Q32" s="8"/>
      <c r="R32" s="8"/>
      <c r="AF32" s="12"/>
      <c r="AH32" s="12"/>
      <c r="AJ32" s="12"/>
    </row>
    <row r="33" spans="17:36" ht="18.75">
      <c r="Q33" s="8"/>
      <c r="R33" s="8"/>
      <c r="AF33" s="12"/>
      <c r="AJ33" s="12"/>
    </row>
  </sheetData>
  <mergeCells count="31">
    <mergeCell ref="A11:B11"/>
    <mergeCell ref="A5:AL5"/>
    <mergeCell ref="A25:B25"/>
    <mergeCell ref="A16:B16"/>
    <mergeCell ref="A17:B17"/>
    <mergeCell ref="A18:B18"/>
    <mergeCell ref="A19:B19"/>
    <mergeCell ref="A20:B20"/>
    <mergeCell ref="A1:AL1"/>
    <mergeCell ref="A2:AL2"/>
    <mergeCell ref="A3:AL3"/>
    <mergeCell ref="V6:AB6"/>
    <mergeCell ref="AD6:AL7"/>
    <mergeCell ref="P6:T7"/>
    <mergeCell ref="A6:O7"/>
    <mergeCell ref="P29:AH31"/>
    <mergeCell ref="Z7:AB7"/>
    <mergeCell ref="A8:B8"/>
    <mergeCell ref="A9:B9"/>
    <mergeCell ref="A10:B10"/>
    <mergeCell ref="A12:B12"/>
    <mergeCell ref="A13:B13"/>
    <mergeCell ref="A14:B14"/>
    <mergeCell ref="A15:B15"/>
    <mergeCell ref="V7:X7"/>
    <mergeCell ref="A26:B26"/>
    <mergeCell ref="A27:B27"/>
    <mergeCell ref="A21:B21"/>
    <mergeCell ref="A22:B22"/>
    <mergeCell ref="A23:B23"/>
    <mergeCell ref="A24:B24"/>
  </mergeCells>
  <pageMargins left="0.39" right="0.39" top="0.39" bottom="0.39" header="0" footer="0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rightToLeft="1" view="pageBreakPreview" topLeftCell="A2" zoomScale="115" zoomScaleNormal="100" zoomScaleSheetLayoutView="115" workbookViewId="0">
      <selection activeCell="E24" sqref="E24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28515625" customWidth="1"/>
    <col min="12" max="12" width="1.28515625" customWidth="1"/>
    <col min="13" max="13" width="33.7109375" customWidth="1"/>
    <col min="14" max="14" width="0.28515625" customWidth="1"/>
    <col min="16" max="16" width="21.7109375" customWidth="1"/>
  </cols>
  <sheetData>
    <row r="1" spans="1:16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21.9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6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6" ht="14.65" customHeight="1">
      <c r="A4" s="59" t="s">
        <v>83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6" ht="14.65" customHeight="1">
      <c r="A5" s="59" t="s">
        <v>84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6" ht="14.65" customHeight="1"/>
    <row r="7" spans="1:16" ht="14.65" customHeight="1">
      <c r="C7" s="55" t="s">
        <v>5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6" ht="14.65" customHeight="1">
      <c r="A8" s="2" t="s">
        <v>85</v>
      </c>
      <c r="C8" s="4" t="s">
        <v>8</v>
      </c>
      <c r="D8" s="3"/>
      <c r="E8" s="4" t="s">
        <v>86</v>
      </c>
      <c r="F8" s="3"/>
      <c r="G8" s="4" t="s">
        <v>87</v>
      </c>
      <c r="H8" s="3"/>
      <c r="I8" s="4" t="s">
        <v>88</v>
      </c>
      <c r="J8" s="3"/>
      <c r="K8" s="4" t="s">
        <v>89</v>
      </c>
      <c r="L8" s="3"/>
      <c r="M8" s="4" t="s">
        <v>90</v>
      </c>
      <c r="P8" s="34"/>
    </row>
    <row r="9" spans="1:16" ht="21.95" customHeight="1">
      <c r="A9" s="6" t="s">
        <v>70</v>
      </c>
      <c r="C9" s="25">
        <v>1500000</v>
      </c>
      <c r="D9" s="30"/>
      <c r="E9" s="25">
        <v>1000000</v>
      </c>
      <c r="F9" s="30"/>
      <c r="G9" s="25">
        <v>900000</v>
      </c>
      <c r="H9" s="30"/>
      <c r="I9" s="44">
        <v>-0.1</v>
      </c>
      <c r="J9" s="30"/>
      <c r="K9" s="25">
        <v>1349755312500</v>
      </c>
      <c r="L9" s="30"/>
      <c r="M9" s="29" t="s">
        <v>91</v>
      </c>
      <c r="N9" s="30"/>
      <c r="O9" s="30"/>
      <c r="P9" s="34"/>
    </row>
    <row r="10" spans="1:16" ht="21.95" customHeight="1">
      <c r="A10" s="7" t="s">
        <v>47</v>
      </c>
      <c r="C10" s="34">
        <v>2000000</v>
      </c>
      <c r="D10" s="30"/>
      <c r="E10" s="34">
        <v>1000000</v>
      </c>
      <c r="F10" s="30"/>
      <c r="G10" s="34">
        <v>900000</v>
      </c>
      <c r="H10" s="30"/>
      <c r="I10" s="45">
        <v>-0.1</v>
      </c>
      <c r="J10" s="30"/>
      <c r="K10" s="34">
        <v>1799673750000</v>
      </c>
      <c r="L10" s="30"/>
      <c r="M10" s="32" t="s">
        <v>91</v>
      </c>
      <c r="N10" s="30"/>
      <c r="O10" s="30"/>
      <c r="P10" s="46"/>
    </row>
    <row r="11" spans="1:16" ht="21.95" customHeight="1">
      <c r="A11" s="7" t="s">
        <v>76</v>
      </c>
      <c r="C11" s="34">
        <v>6500000</v>
      </c>
      <c r="D11" s="30"/>
      <c r="E11" s="34">
        <v>1000000</v>
      </c>
      <c r="F11" s="30"/>
      <c r="G11" s="34">
        <v>965154</v>
      </c>
      <c r="H11" s="30"/>
      <c r="I11" s="45">
        <v>-3.4799999999999998E-2</v>
      </c>
      <c r="J11" s="30"/>
      <c r="K11" s="34">
        <v>6272363927944</v>
      </c>
      <c r="L11" s="30"/>
      <c r="M11" s="32" t="s">
        <v>91</v>
      </c>
      <c r="N11" s="30"/>
      <c r="O11" s="30"/>
      <c r="P11" s="34"/>
    </row>
    <row r="12" spans="1:16" ht="21.95" customHeight="1">
      <c r="A12" s="9" t="s">
        <v>31</v>
      </c>
      <c r="C12" s="80">
        <v>3809800</v>
      </c>
      <c r="D12" s="30"/>
      <c r="E12" s="34">
        <v>3878168</v>
      </c>
      <c r="F12" s="30"/>
      <c r="G12" s="34">
        <v>3954573</v>
      </c>
      <c r="H12" s="30"/>
      <c r="I12" s="45">
        <v>1.9699999999999999E-2</v>
      </c>
      <c r="J12" s="30"/>
      <c r="K12" s="37">
        <v>15055209269543</v>
      </c>
      <c r="L12" s="30"/>
      <c r="M12" s="32" t="s">
        <v>91</v>
      </c>
      <c r="N12" s="30"/>
      <c r="O12" s="30"/>
      <c r="P12" s="34"/>
    </row>
    <row r="13" spans="1:16" ht="21.95" customHeight="1">
      <c r="A13" s="5" t="s">
        <v>22</v>
      </c>
      <c r="C13" s="80"/>
      <c r="D13" s="30"/>
      <c r="E13" s="34"/>
      <c r="F13" s="30"/>
      <c r="G13" s="34"/>
      <c r="H13" s="30"/>
      <c r="I13" s="34"/>
      <c r="J13" s="30"/>
      <c r="K13" s="38">
        <v>24477002259986</v>
      </c>
      <c r="L13" s="30"/>
      <c r="M13" s="34"/>
      <c r="N13" s="30"/>
      <c r="O13" s="3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rightToLeft="1" view="pageBreakPreview" zoomScale="98" zoomScaleNormal="100" zoomScaleSheetLayoutView="98" workbookViewId="0">
      <selection activeCell="A5" sqref="A5:L5"/>
    </sheetView>
  </sheetViews>
  <sheetFormatPr defaultRowHeight="12.75"/>
  <cols>
    <col min="1" max="1" width="5.42578125" bestFit="1" customWidth="1"/>
    <col min="2" max="2" width="43.28515625" customWidth="1"/>
    <col min="3" max="3" width="1.28515625" customWidth="1"/>
    <col min="4" max="4" width="19" bestFit="1" customWidth="1"/>
    <col min="5" max="5" width="1.28515625" customWidth="1"/>
    <col min="6" max="6" width="20.14062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6.5703125" bestFit="1" customWidth="1"/>
    <col min="13" max="13" width="0.28515625" customWidth="1"/>
    <col min="15" max="15" width="17.85546875" bestFit="1" customWidth="1"/>
  </cols>
  <sheetData>
    <row r="1" spans="1:15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25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25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5" spans="1:15" ht="24">
      <c r="A5" s="59" t="s">
        <v>92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5" ht="21">
      <c r="D6" s="2" t="s">
        <v>3</v>
      </c>
      <c r="F6" s="55" t="s">
        <v>4</v>
      </c>
      <c r="G6" s="55"/>
      <c r="H6" s="55"/>
      <c r="J6" s="67" t="s">
        <v>5</v>
      </c>
      <c r="K6" s="67"/>
      <c r="L6" s="67"/>
    </row>
    <row r="7" spans="1:15" ht="21">
      <c r="A7" s="55" t="s">
        <v>93</v>
      </c>
      <c r="B7" s="55"/>
      <c r="D7" s="2" t="s">
        <v>94</v>
      </c>
      <c r="F7" s="2" t="s">
        <v>95</v>
      </c>
      <c r="H7" s="2" t="s">
        <v>96</v>
      </c>
      <c r="J7" s="2" t="s">
        <v>94</v>
      </c>
      <c r="L7" s="2" t="s">
        <v>13</v>
      </c>
    </row>
    <row r="8" spans="1:15" ht="18.75">
      <c r="A8" s="63" t="s">
        <v>97</v>
      </c>
      <c r="B8" s="63"/>
      <c r="D8" s="25">
        <v>4656432</v>
      </c>
      <c r="E8" s="30"/>
      <c r="F8" s="25">
        <v>0</v>
      </c>
      <c r="G8" s="30"/>
      <c r="H8" s="25">
        <v>504000</v>
      </c>
      <c r="I8" s="30"/>
      <c r="J8" s="25">
        <v>4152432</v>
      </c>
      <c r="K8" s="30"/>
      <c r="L8" s="31">
        <f>J8/52066391835699*100</f>
        <v>7.9752636078632794E-6</v>
      </c>
      <c r="O8" s="12"/>
    </row>
    <row r="9" spans="1:15" ht="18.75">
      <c r="A9" s="64" t="s">
        <v>98</v>
      </c>
      <c r="B9" s="64"/>
      <c r="D9" s="34">
        <v>188986</v>
      </c>
      <c r="E9" s="30"/>
      <c r="F9" s="34">
        <v>0</v>
      </c>
      <c r="G9" s="30"/>
      <c r="H9" s="34">
        <v>0</v>
      </c>
      <c r="I9" s="30"/>
      <c r="J9" s="34">
        <v>188986</v>
      </c>
      <c r="K9" s="30"/>
      <c r="L9" s="33">
        <f t="shared" ref="L9:L39" si="0">J9/52066391835699*100</f>
        <v>3.6297118608941692E-7</v>
      </c>
    </row>
    <row r="10" spans="1:15" ht="18.75">
      <c r="A10" s="64" t="s">
        <v>99</v>
      </c>
      <c r="B10" s="64"/>
      <c r="D10" s="34">
        <v>1331112116</v>
      </c>
      <c r="E10" s="30"/>
      <c r="F10" s="34">
        <v>23436957766203</v>
      </c>
      <c r="G10" s="30"/>
      <c r="H10" s="34">
        <v>23437174458230</v>
      </c>
      <c r="I10" s="30"/>
      <c r="J10" s="34">
        <v>1114420089</v>
      </c>
      <c r="K10" s="30"/>
      <c r="L10" s="33">
        <f t="shared" si="0"/>
        <v>2.1403827876467227E-3</v>
      </c>
    </row>
    <row r="11" spans="1:15" ht="18.75">
      <c r="A11" s="64" t="s">
        <v>100</v>
      </c>
      <c r="B11" s="64"/>
      <c r="D11" s="34">
        <v>37490255</v>
      </c>
      <c r="E11" s="30"/>
      <c r="F11" s="34">
        <v>2024945371777</v>
      </c>
      <c r="G11" s="30"/>
      <c r="H11" s="34">
        <v>2008246557080</v>
      </c>
      <c r="I11" s="30"/>
      <c r="J11" s="34">
        <v>16736304952</v>
      </c>
      <c r="K11" s="30"/>
      <c r="L11" s="33">
        <f t="shared" si="0"/>
        <v>3.2144161256292117E-2</v>
      </c>
    </row>
    <row r="12" spans="1:15" ht="18.75">
      <c r="A12" s="64" t="s">
        <v>101</v>
      </c>
      <c r="B12" s="64"/>
      <c r="D12" s="34">
        <v>285889973</v>
      </c>
      <c r="E12" s="30"/>
      <c r="F12" s="34">
        <v>338773467392</v>
      </c>
      <c r="G12" s="30"/>
      <c r="H12" s="34">
        <v>339000784000</v>
      </c>
      <c r="I12" s="30"/>
      <c r="J12" s="34">
        <v>58573365</v>
      </c>
      <c r="K12" s="30"/>
      <c r="L12" s="33">
        <f t="shared" si="0"/>
        <v>1.1249745360660757E-4</v>
      </c>
    </row>
    <row r="13" spans="1:15" ht="18.75">
      <c r="A13" s="64" t="s">
        <v>102</v>
      </c>
      <c r="B13" s="64"/>
      <c r="D13" s="34">
        <v>606894</v>
      </c>
      <c r="E13" s="30"/>
      <c r="F13" s="34">
        <v>2487</v>
      </c>
      <c r="G13" s="30"/>
      <c r="H13" s="34">
        <v>0</v>
      </c>
      <c r="I13" s="30"/>
      <c r="J13" s="34">
        <v>609381</v>
      </c>
      <c r="K13" s="30"/>
      <c r="L13" s="33">
        <f t="shared" si="0"/>
        <v>1.1703922213833564E-6</v>
      </c>
    </row>
    <row r="14" spans="1:15" ht="18.75">
      <c r="A14" s="64" t="s">
        <v>103</v>
      </c>
      <c r="B14" s="64"/>
      <c r="D14" s="34">
        <v>314383561</v>
      </c>
      <c r="E14" s="30"/>
      <c r="F14" s="34">
        <v>5228257726036</v>
      </c>
      <c r="G14" s="30"/>
      <c r="H14" s="34">
        <v>5227191287680</v>
      </c>
      <c r="I14" s="30"/>
      <c r="J14" s="34">
        <v>1380821917</v>
      </c>
      <c r="K14" s="30"/>
      <c r="L14" s="33">
        <f t="shared" si="0"/>
        <v>2.6520407278409642E-3</v>
      </c>
    </row>
    <row r="15" spans="1:15" ht="18.75">
      <c r="A15" s="64" t="s">
        <v>104</v>
      </c>
      <c r="B15" s="64"/>
      <c r="D15" s="34">
        <v>60774726</v>
      </c>
      <c r="E15" s="30"/>
      <c r="F15" s="34">
        <v>301759</v>
      </c>
      <c r="G15" s="30"/>
      <c r="H15" s="34">
        <v>0</v>
      </c>
      <c r="I15" s="30"/>
      <c r="J15" s="34">
        <v>61076485</v>
      </c>
      <c r="K15" s="30"/>
      <c r="L15" s="33">
        <f t="shared" si="0"/>
        <v>1.1730500779223055E-4</v>
      </c>
    </row>
    <row r="16" spans="1:15" ht="18.75">
      <c r="A16" s="64" t="s">
        <v>105</v>
      </c>
      <c r="B16" s="64"/>
      <c r="D16" s="34">
        <v>5390928</v>
      </c>
      <c r="E16" s="30"/>
      <c r="F16" s="34">
        <v>22004</v>
      </c>
      <c r="G16" s="30"/>
      <c r="H16" s="34">
        <v>0</v>
      </c>
      <c r="I16" s="30"/>
      <c r="J16" s="34">
        <v>5412932</v>
      </c>
      <c r="K16" s="30"/>
      <c r="L16" s="33">
        <f t="shared" si="0"/>
        <v>1.0396211085801911E-5</v>
      </c>
    </row>
    <row r="17" spans="1:12" ht="18.75">
      <c r="A17" s="64" t="s">
        <v>106</v>
      </c>
      <c r="B17" s="64"/>
      <c r="D17" s="34">
        <v>1477930</v>
      </c>
      <c r="E17" s="30"/>
      <c r="F17" s="34">
        <v>6049</v>
      </c>
      <c r="G17" s="30"/>
      <c r="H17" s="34">
        <v>0</v>
      </c>
      <c r="I17" s="30"/>
      <c r="J17" s="34">
        <v>1483979</v>
      </c>
      <c r="K17" s="30"/>
      <c r="L17" s="33">
        <f t="shared" si="0"/>
        <v>2.8501667729979302E-6</v>
      </c>
    </row>
    <row r="18" spans="1:12" ht="18.75">
      <c r="A18" s="64" t="s">
        <v>107</v>
      </c>
      <c r="B18" s="64"/>
      <c r="D18" s="34">
        <v>23608019</v>
      </c>
      <c r="E18" s="30"/>
      <c r="F18" s="34">
        <v>94688</v>
      </c>
      <c r="G18" s="30"/>
      <c r="H18" s="34">
        <v>504000</v>
      </c>
      <c r="I18" s="30"/>
      <c r="J18" s="34">
        <v>23198707</v>
      </c>
      <c r="K18" s="30"/>
      <c r="L18" s="33">
        <f t="shared" si="0"/>
        <v>4.4556010474484139E-5</v>
      </c>
    </row>
    <row r="19" spans="1:12" ht="18.75">
      <c r="A19" s="64" t="s">
        <v>108</v>
      </c>
      <c r="B19" s="64"/>
      <c r="D19" s="34">
        <v>54986</v>
      </c>
      <c r="E19" s="30"/>
      <c r="F19" s="34">
        <v>0</v>
      </c>
      <c r="G19" s="30"/>
      <c r="H19" s="34">
        <v>54986</v>
      </c>
      <c r="I19" s="30"/>
      <c r="J19" s="34">
        <v>0</v>
      </c>
      <c r="K19" s="30"/>
      <c r="L19" s="33">
        <f t="shared" si="0"/>
        <v>0</v>
      </c>
    </row>
    <row r="20" spans="1:12" ht="18.75">
      <c r="A20" s="64" t="s">
        <v>109</v>
      </c>
      <c r="B20" s="64"/>
      <c r="D20" s="34">
        <v>20910145</v>
      </c>
      <c r="E20" s="30"/>
      <c r="F20" s="34">
        <v>4500000160</v>
      </c>
      <c r="G20" s="30"/>
      <c r="H20" s="34">
        <v>4500300000</v>
      </c>
      <c r="I20" s="30"/>
      <c r="J20" s="34">
        <v>20610305</v>
      </c>
      <c r="K20" s="30"/>
      <c r="L20" s="33">
        <f t="shared" si="0"/>
        <v>3.9584661570246684E-5</v>
      </c>
    </row>
    <row r="21" spans="1:12" ht="18.75">
      <c r="A21" s="64" t="s">
        <v>110</v>
      </c>
      <c r="B21" s="64"/>
      <c r="D21" s="34">
        <v>5854433</v>
      </c>
      <c r="E21" s="30"/>
      <c r="F21" s="34">
        <v>23896</v>
      </c>
      <c r="G21" s="30"/>
      <c r="H21" s="34">
        <v>0</v>
      </c>
      <c r="I21" s="30"/>
      <c r="J21" s="34">
        <v>5878329</v>
      </c>
      <c r="K21" s="30"/>
      <c r="L21" s="33">
        <f t="shared" si="0"/>
        <v>1.1290064075401437E-5</v>
      </c>
    </row>
    <row r="22" spans="1:12" ht="18.75">
      <c r="A22" s="64" t="s">
        <v>111</v>
      </c>
      <c r="B22" s="64"/>
      <c r="D22" s="34">
        <v>630000000000</v>
      </c>
      <c r="E22" s="30"/>
      <c r="F22" s="34">
        <v>0</v>
      </c>
      <c r="G22" s="30"/>
      <c r="H22" s="34">
        <v>630000000000</v>
      </c>
      <c r="I22" s="30"/>
      <c r="J22" s="34">
        <v>0</v>
      </c>
      <c r="K22" s="30"/>
      <c r="L22" s="33">
        <f t="shared" si="0"/>
        <v>0</v>
      </c>
    </row>
    <row r="23" spans="1:12" ht="18.75">
      <c r="A23" s="64" t="s">
        <v>112</v>
      </c>
      <c r="B23" s="64"/>
      <c r="D23" s="34">
        <v>570000000000</v>
      </c>
      <c r="E23" s="30"/>
      <c r="F23" s="34">
        <v>0</v>
      </c>
      <c r="G23" s="30"/>
      <c r="H23" s="34">
        <v>570000000000</v>
      </c>
      <c r="I23" s="30"/>
      <c r="J23" s="34">
        <v>0</v>
      </c>
      <c r="K23" s="30"/>
      <c r="L23" s="33">
        <f t="shared" si="0"/>
        <v>0</v>
      </c>
    </row>
    <row r="24" spans="1:12" ht="18.75">
      <c r="A24" s="64" t="s">
        <v>113</v>
      </c>
      <c r="B24" s="64"/>
      <c r="D24" s="34">
        <v>117000000000</v>
      </c>
      <c r="E24" s="30"/>
      <c r="F24" s="34">
        <v>0</v>
      </c>
      <c r="G24" s="30"/>
      <c r="H24" s="34">
        <v>117000000000</v>
      </c>
      <c r="I24" s="30"/>
      <c r="J24" s="34">
        <v>0</v>
      </c>
      <c r="K24" s="30"/>
      <c r="L24" s="33">
        <f t="shared" si="0"/>
        <v>0</v>
      </c>
    </row>
    <row r="25" spans="1:12" ht="18.75">
      <c r="A25" s="64" t="s">
        <v>114</v>
      </c>
      <c r="B25" s="64"/>
      <c r="D25" s="34">
        <v>72300000000</v>
      </c>
      <c r="E25" s="30"/>
      <c r="F25" s="34">
        <v>0</v>
      </c>
      <c r="G25" s="30"/>
      <c r="H25" s="34">
        <v>72300000000</v>
      </c>
      <c r="I25" s="30"/>
      <c r="J25" s="34">
        <v>0</v>
      </c>
      <c r="K25" s="30"/>
      <c r="L25" s="33">
        <f t="shared" si="0"/>
        <v>0</v>
      </c>
    </row>
    <row r="26" spans="1:12" ht="18.75">
      <c r="A26" s="64" t="s">
        <v>115</v>
      </c>
      <c r="B26" s="64"/>
      <c r="D26" s="34">
        <v>102000000000</v>
      </c>
      <c r="E26" s="30"/>
      <c r="F26" s="34">
        <v>0</v>
      </c>
      <c r="G26" s="30"/>
      <c r="H26" s="34">
        <v>102000000000</v>
      </c>
      <c r="I26" s="30"/>
      <c r="J26" s="34">
        <v>0</v>
      </c>
      <c r="K26" s="30"/>
      <c r="L26" s="33">
        <f t="shared" si="0"/>
        <v>0</v>
      </c>
    </row>
    <row r="27" spans="1:12" ht="18.75">
      <c r="A27" s="64" t="s">
        <v>116</v>
      </c>
      <c r="B27" s="64"/>
      <c r="D27" s="34">
        <v>279000000000</v>
      </c>
      <c r="E27" s="30"/>
      <c r="F27" s="34">
        <v>0</v>
      </c>
      <c r="G27" s="30"/>
      <c r="H27" s="34">
        <v>279000000000</v>
      </c>
      <c r="I27" s="30"/>
      <c r="J27" s="34">
        <v>0</v>
      </c>
      <c r="K27" s="30"/>
      <c r="L27" s="33">
        <f t="shared" si="0"/>
        <v>0</v>
      </c>
    </row>
    <row r="28" spans="1:12" ht="18.75">
      <c r="A28" s="64" t="s">
        <v>117</v>
      </c>
      <c r="B28" s="64"/>
      <c r="D28" s="34">
        <v>76515517</v>
      </c>
      <c r="E28" s="30"/>
      <c r="F28" s="34">
        <v>0</v>
      </c>
      <c r="G28" s="30"/>
      <c r="H28" s="34">
        <v>504000</v>
      </c>
      <c r="I28" s="30"/>
      <c r="J28" s="34">
        <v>76011517</v>
      </c>
      <c r="K28" s="30"/>
      <c r="L28" s="33">
        <f t="shared" si="0"/>
        <v>1.4598959966318075E-4</v>
      </c>
    </row>
    <row r="29" spans="1:12" ht="18.75">
      <c r="A29" s="64" t="s">
        <v>118</v>
      </c>
      <c r="B29" s="64"/>
      <c r="D29" s="34">
        <v>1750000000000</v>
      </c>
      <c r="E29" s="30"/>
      <c r="F29" s="34">
        <v>0</v>
      </c>
      <c r="G29" s="30"/>
      <c r="H29" s="34">
        <v>1750000000000</v>
      </c>
      <c r="I29" s="30"/>
      <c r="J29" s="34">
        <v>0</v>
      </c>
      <c r="K29" s="30"/>
      <c r="L29" s="33">
        <f t="shared" si="0"/>
        <v>0</v>
      </c>
    </row>
    <row r="30" spans="1:12" ht="18.75">
      <c r="A30" s="64" t="s">
        <v>119</v>
      </c>
      <c r="B30" s="64"/>
      <c r="D30" s="34">
        <v>270000000000</v>
      </c>
      <c r="E30" s="30"/>
      <c r="F30" s="34">
        <v>0</v>
      </c>
      <c r="G30" s="30"/>
      <c r="H30" s="34">
        <v>270000000000</v>
      </c>
      <c r="I30" s="30"/>
      <c r="J30" s="34">
        <v>0</v>
      </c>
      <c r="K30" s="30"/>
      <c r="L30" s="33">
        <f t="shared" si="0"/>
        <v>0</v>
      </c>
    </row>
    <row r="31" spans="1:12" ht="18.75">
      <c r="A31" s="64" t="s">
        <v>120</v>
      </c>
      <c r="B31" s="64"/>
      <c r="D31" s="34">
        <v>51000000000</v>
      </c>
      <c r="E31" s="30"/>
      <c r="F31" s="34">
        <v>0</v>
      </c>
      <c r="G31" s="30"/>
      <c r="H31" s="34">
        <v>51000000000</v>
      </c>
      <c r="I31" s="30"/>
      <c r="J31" s="34">
        <v>0</v>
      </c>
      <c r="K31" s="30"/>
      <c r="L31" s="33">
        <f t="shared" si="0"/>
        <v>0</v>
      </c>
    </row>
    <row r="32" spans="1:12" ht="18.75">
      <c r="A32" s="64" t="s">
        <v>121</v>
      </c>
      <c r="B32" s="64"/>
      <c r="D32" s="34">
        <v>180000000000</v>
      </c>
      <c r="E32" s="30"/>
      <c r="F32" s="34">
        <v>0</v>
      </c>
      <c r="G32" s="30"/>
      <c r="H32" s="34">
        <v>0</v>
      </c>
      <c r="I32" s="30"/>
      <c r="J32" s="34">
        <v>180000000000</v>
      </c>
      <c r="K32" s="30"/>
      <c r="L32" s="33">
        <f t="shared" si="0"/>
        <v>0.34571245222447722</v>
      </c>
    </row>
    <row r="33" spans="1:12" ht="18.75">
      <c r="A33" s="64" t="s">
        <v>122</v>
      </c>
      <c r="B33" s="64"/>
      <c r="D33" s="34">
        <v>2000000000000</v>
      </c>
      <c r="E33" s="30"/>
      <c r="F33" s="34">
        <v>0</v>
      </c>
      <c r="G33" s="30"/>
      <c r="H33" s="34">
        <v>2000000000000</v>
      </c>
      <c r="I33" s="30"/>
      <c r="J33" s="34">
        <v>0</v>
      </c>
      <c r="K33" s="30"/>
      <c r="L33" s="33">
        <f t="shared" si="0"/>
        <v>0</v>
      </c>
    </row>
    <row r="34" spans="1:12" ht="18.75">
      <c r="A34" s="64" t="s">
        <v>123</v>
      </c>
      <c r="B34" s="64"/>
      <c r="D34" s="34">
        <v>56000000000</v>
      </c>
      <c r="E34" s="30"/>
      <c r="F34" s="34">
        <v>0</v>
      </c>
      <c r="G34" s="30"/>
      <c r="H34" s="34">
        <v>0</v>
      </c>
      <c r="I34" s="30"/>
      <c r="J34" s="34">
        <v>56000000000</v>
      </c>
      <c r="K34" s="30"/>
      <c r="L34" s="33">
        <f t="shared" si="0"/>
        <v>0.10755498513650402</v>
      </c>
    </row>
    <row r="35" spans="1:12" ht="18.75">
      <c r="A35" s="64" t="s">
        <v>124</v>
      </c>
      <c r="B35" s="64"/>
      <c r="D35" s="34">
        <v>440000</v>
      </c>
      <c r="E35" s="30"/>
      <c r="F35" s="34">
        <v>0</v>
      </c>
      <c r="G35" s="30"/>
      <c r="H35" s="34">
        <v>0</v>
      </c>
      <c r="I35" s="30"/>
      <c r="J35" s="34">
        <v>440000</v>
      </c>
      <c r="K35" s="30"/>
      <c r="L35" s="33">
        <f t="shared" si="0"/>
        <v>8.4507488321538863E-7</v>
      </c>
    </row>
    <row r="36" spans="1:12" ht="18.75">
      <c r="A36" s="64" t="s">
        <v>125</v>
      </c>
      <c r="B36" s="64"/>
      <c r="D36" s="34">
        <v>0</v>
      </c>
      <c r="E36" s="30"/>
      <c r="F36" s="34">
        <v>5790000000000</v>
      </c>
      <c r="G36" s="30"/>
      <c r="H36" s="34">
        <v>0</v>
      </c>
      <c r="I36" s="30"/>
      <c r="J36" s="34">
        <v>5790000000000</v>
      </c>
      <c r="K36" s="30"/>
      <c r="L36" s="33">
        <f t="shared" si="0"/>
        <v>11.120417213220684</v>
      </c>
    </row>
    <row r="37" spans="1:12" ht="18.75">
      <c r="A37" s="64" t="s">
        <v>126</v>
      </c>
      <c r="B37" s="64"/>
      <c r="D37" s="34">
        <v>0</v>
      </c>
      <c r="E37" s="30"/>
      <c r="F37" s="34">
        <v>2538000000000</v>
      </c>
      <c r="G37" s="30"/>
      <c r="H37" s="34">
        <v>0</v>
      </c>
      <c r="I37" s="30"/>
      <c r="J37" s="34">
        <v>2538000000000</v>
      </c>
      <c r="K37" s="30"/>
      <c r="L37" s="33">
        <f t="shared" si="0"/>
        <v>4.8745455763651284</v>
      </c>
    </row>
    <row r="38" spans="1:12" ht="18.75">
      <c r="A38" s="64" t="s">
        <v>127</v>
      </c>
      <c r="B38" s="64"/>
      <c r="D38" s="34">
        <v>0</v>
      </c>
      <c r="E38" s="30"/>
      <c r="F38" s="34">
        <v>672000000000</v>
      </c>
      <c r="G38" s="30"/>
      <c r="H38" s="34">
        <v>0</v>
      </c>
      <c r="I38" s="30"/>
      <c r="J38" s="34">
        <v>672000000000</v>
      </c>
      <c r="K38" s="30"/>
      <c r="L38" s="33">
        <f t="shared" si="0"/>
        <v>1.290659821638048</v>
      </c>
    </row>
    <row r="39" spans="1:12" ht="18.75">
      <c r="A39" s="65" t="s">
        <v>128</v>
      </c>
      <c r="B39" s="65"/>
      <c r="D39" s="37">
        <v>0</v>
      </c>
      <c r="E39" s="30"/>
      <c r="F39" s="37">
        <v>1328000000000</v>
      </c>
      <c r="G39" s="30"/>
      <c r="H39" s="37">
        <v>0</v>
      </c>
      <c r="I39" s="30"/>
      <c r="J39" s="37">
        <v>1328000000000</v>
      </c>
      <c r="K39" s="30"/>
      <c r="L39" s="33">
        <f t="shared" si="0"/>
        <v>2.5505896475228096</v>
      </c>
    </row>
    <row r="40" spans="1:12" ht="21">
      <c r="A40" s="66" t="s">
        <v>22</v>
      </c>
      <c r="B40" s="66"/>
      <c r="D40" s="38">
        <v>6079469354901</v>
      </c>
      <c r="E40" s="30"/>
      <c r="F40" s="38">
        <v>41361434782451</v>
      </c>
      <c r="G40" s="30"/>
      <c r="H40" s="38">
        <v>36857414953976</v>
      </c>
      <c r="I40" s="30"/>
      <c r="J40" s="38">
        <v>10583489183376</v>
      </c>
      <c r="K40" s="30"/>
      <c r="L40" s="39">
        <f>SUM(L8:L39)</f>
        <v>20.32691110375637</v>
      </c>
    </row>
    <row r="41" spans="1:12">
      <c r="J41" s="12"/>
    </row>
    <row r="42" spans="1:12">
      <c r="J42" s="12"/>
    </row>
  </sheetData>
  <mergeCells count="40">
    <mergeCell ref="A37:B37"/>
    <mergeCell ref="A38:B38"/>
    <mergeCell ref="A39:B39"/>
    <mergeCell ref="A40:B40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F6:H6"/>
    <mergeCell ref="J6:L6"/>
    <mergeCell ref="A5:L5"/>
  </mergeCells>
  <pageMargins left="0.39" right="0.39" top="0.39" bottom="0.39" header="0" footer="0"/>
  <pageSetup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2"/>
  <sheetViews>
    <sheetView rightToLeft="1" workbookViewId="0">
      <selection activeCell="B14" sqref="B14"/>
    </sheetView>
  </sheetViews>
  <sheetFormatPr defaultRowHeight="12.75"/>
  <cols>
    <col min="1" max="1" width="2.5703125" customWidth="1"/>
    <col min="2" max="2" width="53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7.5703125" bestFit="1" customWidth="1"/>
  </cols>
  <sheetData>
    <row r="1" spans="1:14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4" ht="21.95" customHeight="1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</row>
    <row r="3" spans="1:14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4" ht="14.65" customHeight="1"/>
    <row r="5" spans="1:14" ht="29.1" customHeight="1">
      <c r="A5" s="1"/>
      <c r="B5" s="59" t="s">
        <v>130</v>
      </c>
      <c r="C5" s="59"/>
      <c r="D5" s="59"/>
      <c r="E5" s="59"/>
      <c r="F5" s="59"/>
      <c r="G5" s="59"/>
      <c r="H5" s="59"/>
      <c r="I5" s="59"/>
      <c r="J5" s="59"/>
    </row>
    <row r="6" spans="1:14" ht="14.65" customHeight="1"/>
    <row r="7" spans="1:14" ht="14.65" customHeight="1">
      <c r="A7" s="55" t="s">
        <v>131</v>
      </c>
      <c r="B7" s="55"/>
      <c r="D7" s="2" t="s">
        <v>132</v>
      </c>
      <c r="F7" s="2" t="s">
        <v>94</v>
      </c>
      <c r="H7" s="2" t="s">
        <v>133</v>
      </c>
      <c r="J7" s="2" t="s">
        <v>134</v>
      </c>
    </row>
    <row r="8" spans="1:14" ht="21.95" customHeight="1">
      <c r="A8" s="64" t="s">
        <v>136</v>
      </c>
      <c r="B8" s="64"/>
      <c r="D8" s="29" t="s">
        <v>135</v>
      </c>
      <c r="E8" s="30"/>
      <c r="F8" s="34">
        <f>'درآمد سرمایه گذاری در صندوق'!J10</f>
        <v>1817376000</v>
      </c>
      <c r="G8" s="30"/>
      <c r="H8" s="33">
        <f>F8/F$12*100</f>
        <v>0.17401816784830906</v>
      </c>
      <c r="I8" s="30"/>
      <c r="J8" s="33">
        <f>F8/52066391835699*100</f>
        <v>3.4904972976328415E-3</v>
      </c>
      <c r="N8" s="12"/>
    </row>
    <row r="9" spans="1:14" ht="21.95" customHeight="1">
      <c r="A9" s="64" t="s">
        <v>138</v>
      </c>
      <c r="B9" s="64"/>
      <c r="D9" s="32" t="s">
        <v>137</v>
      </c>
      <c r="E9" s="30"/>
      <c r="F9" s="34">
        <f>'درآمد سرمایه گذاری در اوراق به'!J30</f>
        <v>812092524993</v>
      </c>
      <c r="G9" s="30"/>
      <c r="H9" s="33">
        <f t="shared" ref="H9:H11" si="0">F9/F$12*100</f>
        <v>77.759832485181377</v>
      </c>
      <c r="I9" s="30"/>
      <c r="J9" s="33">
        <f t="shared" ref="J9:J11" si="1">F9/52066391835699*100</f>
        <v>1.5597249902694308</v>
      </c>
    </row>
    <row r="10" spans="1:14" ht="21.95" customHeight="1">
      <c r="A10" s="64" t="s">
        <v>140</v>
      </c>
      <c r="B10" s="64"/>
      <c r="D10" s="32" t="s">
        <v>139</v>
      </c>
      <c r="E10" s="30"/>
      <c r="F10" s="34">
        <f>'سود سپرده بانکی'!G32</f>
        <v>230024983553</v>
      </c>
      <c r="G10" s="30"/>
      <c r="H10" s="33">
        <f t="shared" si="0"/>
        <v>22.025451088399144</v>
      </c>
      <c r="I10" s="30"/>
      <c r="J10" s="33">
        <f t="shared" si="1"/>
        <v>0.44179167298334809</v>
      </c>
    </row>
    <row r="11" spans="1:14" ht="21.95" customHeight="1">
      <c r="A11" s="65" t="s">
        <v>142</v>
      </c>
      <c r="B11" s="65"/>
      <c r="D11" s="32" t="s">
        <v>141</v>
      </c>
      <c r="E11" s="30"/>
      <c r="F11" s="37">
        <f>'سایر درآمدها'!D9</f>
        <v>425036301</v>
      </c>
      <c r="G11" s="30"/>
      <c r="H11" s="33">
        <f t="shared" si="0"/>
        <v>4.0698258571172069E-2</v>
      </c>
      <c r="I11" s="30"/>
      <c r="J11" s="33">
        <f t="shared" si="1"/>
        <v>8.163352327951722E-4</v>
      </c>
    </row>
    <row r="12" spans="1:14" ht="21.95" customHeight="1">
      <c r="A12" s="66" t="s">
        <v>22</v>
      </c>
      <c r="B12" s="66"/>
      <c r="D12" s="34"/>
      <c r="E12" s="30"/>
      <c r="F12" s="38">
        <f>SUM(F8:F11)</f>
        <v>1044359920847</v>
      </c>
      <c r="G12" s="30"/>
      <c r="H12" s="39">
        <f>SUM(H8:H11)</f>
        <v>99.999999999999986</v>
      </c>
      <c r="I12" s="30"/>
      <c r="J12" s="39">
        <f>SUM(J8:J11)</f>
        <v>2.0058234957832068</v>
      </c>
    </row>
    <row r="13" spans="1:14">
      <c r="D13" s="30"/>
      <c r="E13" s="30"/>
      <c r="F13" s="30"/>
      <c r="G13" s="30"/>
      <c r="H13" s="30"/>
      <c r="I13" s="30"/>
      <c r="J13" s="30"/>
    </row>
    <row r="14" spans="1:14">
      <c r="D14" s="30"/>
      <c r="E14" s="30"/>
      <c r="F14" s="30"/>
      <c r="G14" s="30"/>
      <c r="H14" s="30"/>
      <c r="I14" s="30"/>
      <c r="J14" s="30"/>
    </row>
    <row r="15" spans="1:14">
      <c r="D15" s="30"/>
      <c r="E15" s="30"/>
      <c r="F15" s="40"/>
      <c r="G15" s="30"/>
      <c r="H15" s="30"/>
      <c r="I15" s="30"/>
      <c r="J15" s="30"/>
    </row>
    <row r="16" spans="1:14">
      <c r="D16" s="30"/>
      <c r="E16" s="30"/>
      <c r="F16" s="40"/>
      <c r="G16" s="30"/>
      <c r="H16" s="30"/>
      <c r="I16" s="30"/>
      <c r="J16" s="30"/>
    </row>
    <row r="17" spans="4:10">
      <c r="D17" s="30"/>
      <c r="E17" s="30"/>
      <c r="F17" s="40"/>
      <c r="G17" s="30"/>
      <c r="H17" s="30"/>
      <c r="I17" s="30"/>
      <c r="J17" s="30"/>
    </row>
    <row r="18" spans="4:10">
      <c r="F18" s="12"/>
    </row>
    <row r="19" spans="4:10">
      <c r="F19" s="12"/>
    </row>
    <row r="20" spans="4:10">
      <c r="F20" s="12"/>
    </row>
    <row r="21" spans="4:10">
      <c r="F21" s="12"/>
    </row>
    <row r="22" spans="4:10">
      <c r="F22" s="12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"/>
  <sheetViews>
    <sheetView rightToLeft="1" view="pageBreakPreview" zoomScale="85" zoomScaleNormal="100" zoomScaleSheetLayoutView="85" workbookViewId="0">
      <selection activeCell="A5" sqref="A5"/>
    </sheetView>
  </sheetViews>
  <sheetFormatPr defaultRowHeight="12.75"/>
  <cols>
    <col min="1" max="1" width="5.42578125" bestFit="1" customWidth="1"/>
    <col min="2" max="2" width="47.42578125" customWidth="1"/>
    <col min="3" max="3" width="1.28515625" customWidth="1"/>
    <col min="4" max="4" width="14.140625" bestFit="1" customWidth="1"/>
    <col min="5" max="5" width="1.28515625" customWidth="1"/>
    <col min="6" max="6" width="14.7109375" bestFit="1" customWidth="1"/>
    <col min="7" max="7" width="1.28515625" customWidth="1"/>
    <col min="8" max="8" width="9.7109375" bestFit="1" customWidth="1"/>
    <col min="9" max="9" width="1.28515625" customWidth="1"/>
    <col min="10" max="10" width="14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4.140625" bestFit="1" customWidth="1"/>
    <col min="15" max="16" width="1.28515625" customWidth="1"/>
    <col min="17" max="17" width="14.7109375" bestFit="1" customWidth="1"/>
    <col min="18" max="18" width="1.28515625" customWidth="1"/>
    <col min="19" max="19" width="9.7109375" bestFit="1" customWidth="1"/>
    <col min="20" max="20" width="1.28515625" customWidth="1"/>
    <col min="21" max="21" width="14.7109375" bestFit="1" customWidth="1"/>
    <col min="22" max="22" width="1.28515625" customWidth="1"/>
    <col min="23" max="23" width="15.28515625" bestFit="1" customWidth="1"/>
    <col min="24" max="24" width="0.28515625" customWidth="1"/>
    <col min="26" max="26" width="12.42578125" bestFit="1" customWidth="1"/>
  </cols>
  <sheetData>
    <row r="1" spans="1:27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7" ht="21.95" customHeight="1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7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7" ht="14.65" customHeight="1"/>
    <row r="5" spans="1:27" ht="14.65" customHeight="1">
      <c r="A5" s="1"/>
      <c r="B5" s="59" t="s">
        <v>147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7" ht="14.65" customHeight="1">
      <c r="D6" s="55" t="s">
        <v>143</v>
      </c>
      <c r="E6" s="55"/>
      <c r="F6" s="55"/>
      <c r="G6" s="55"/>
      <c r="H6" s="55"/>
      <c r="I6" s="55"/>
      <c r="J6" s="55"/>
      <c r="K6" s="55"/>
      <c r="L6" s="55"/>
      <c r="N6" s="55" t="s">
        <v>144</v>
      </c>
      <c r="O6" s="55"/>
      <c r="P6" s="55"/>
      <c r="Q6" s="55"/>
      <c r="R6" s="55"/>
      <c r="S6" s="55"/>
      <c r="T6" s="55"/>
      <c r="U6" s="55"/>
      <c r="V6" s="55"/>
      <c r="W6" s="55"/>
    </row>
    <row r="7" spans="1:27" ht="14.65" customHeight="1">
      <c r="D7" s="3"/>
      <c r="E7" s="3"/>
      <c r="F7" s="3"/>
      <c r="G7" s="3"/>
      <c r="H7" s="3"/>
      <c r="I7" s="3"/>
      <c r="J7" s="60" t="s">
        <v>22</v>
      </c>
      <c r="K7" s="60"/>
      <c r="L7" s="60"/>
      <c r="N7" s="3"/>
      <c r="O7" s="3"/>
      <c r="P7" s="3"/>
      <c r="Q7" s="3"/>
      <c r="R7" s="3"/>
      <c r="S7" s="3"/>
      <c r="T7" s="3"/>
      <c r="U7" s="60" t="s">
        <v>22</v>
      </c>
      <c r="V7" s="60"/>
      <c r="W7" s="60"/>
    </row>
    <row r="8" spans="1:27" ht="19.5" customHeight="1">
      <c r="A8" s="55" t="s">
        <v>18</v>
      </c>
      <c r="B8" s="55"/>
      <c r="D8" s="2" t="s">
        <v>148</v>
      </c>
      <c r="F8" s="2" t="s">
        <v>145</v>
      </c>
      <c r="H8" s="2" t="s">
        <v>146</v>
      </c>
      <c r="J8" s="4" t="s">
        <v>94</v>
      </c>
      <c r="K8" s="3"/>
      <c r="L8" s="4" t="s">
        <v>133</v>
      </c>
      <c r="N8" s="2" t="s">
        <v>148</v>
      </c>
      <c r="P8" s="55" t="s">
        <v>145</v>
      </c>
      <c r="Q8" s="55"/>
      <c r="S8" s="2" t="s">
        <v>146</v>
      </c>
      <c r="U8" s="4" t="s">
        <v>94</v>
      </c>
      <c r="V8" s="3"/>
      <c r="W8" s="4" t="s">
        <v>133</v>
      </c>
      <c r="Z8" s="86"/>
      <c r="AA8" s="86"/>
    </row>
    <row r="9" spans="1:27" ht="21.95" customHeight="1">
      <c r="A9" s="56" t="s">
        <v>21</v>
      </c>
      <c r="B9" s="56"/>
      <c r="D9" s="23">
        <v>0</v>
      </c>
      <c r="E9" s="30"/>
      <c r="F9" s="23">
        <v>1817376000</v>
      </c>
      <c r="G9" s="30"/>
      <c r="H9" s="23">
        <v>0</v>
      </c>
      <c r="I9" s="30"/>
      <c r="J9" s="23">
        <v>1817376000</v>
      </c>
      <c r="K9" s="30"/>
      <c r="L9" s="26">
        <f>J9/1044359920847*100</f>
        <v>0.17401816784830906</v>
      </c>
      <c r="M9" s="30"/>
      <c r="N9" s="23">
        <v>0</v>
      </c>
      <c r="O9" s="30"/>
      <c r="P9" s="71">
        <v>1817376000</v>
      </c>
      <c r="Q9" s="57"/>
      <c r="R9" s="30"/>
      <c r="S9" s="23">
        <v>0</v>
      </c>
      <c r="T9" s="30"/>
      <c r="U9" s="23">
        <v>1817376000</v>
      </c>
      <c r="V9" s="30"/>
      <c r="W9" s="26">
        <f>U9/1044359920847*100</f>
        <v>0.17401816784830906</v>
      </c>
    </row>
    <row r="10" spans="1:27" ht="21.95" customHeight="1">
      <c r="A10" s="66" t="s">
        <v>22</v>
      </c>
      <c r="B10" s="66"/>
      <c r="D10" s="38">
        <v>0</v>
      </c>
      <c r="E10" s="30"/>
      <c r="F10" s="38">
        <v>1817376000</v>
      </c>
      <c r="G10" s="30"/>
      <c r="H10" s="38">
        <v>0</v>
      </c>
      <c r="I10" s="30"/>
      <c r="J10" s="38">
        <v>1817376000</v>
      </c>
      <c r="K10" s="30"/>
      <c r="L10" s="39">
        <f>SUM(L9)</f>
        <v>0.17401816784830906</v>
      </c>
      <c r="M10" s="30"/>
      <c r="N10" s="38">
        <v>0</v>
      </c>
      <c r="O10" s="30"/>
      <c r="P10" s="30"/>
      <c r="Q10" s="38">
        <v>1817376000</v>
      </c>
      <c r="R10" s="30"/>
      <c r="S10" s="38">
        <v>0</v>
      </c>
      <c r="T10" s="30"/>
      <c r="U10" s="38">
        <v>1817376000</v>
      </c>
      <c r="V10" s="30"/>
      <c r="W10" s="39">
        <f>SUM(W9)</f>
        <v>0.17401816784830906</v>
      </c>
    </row>
  </sheetData>
  <mergeCells count="14">
    <mergeCell ref="Z8:AA8"/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3"/>
  <sheetViews>
    <sheetView rightToLeft="1" workbookViewId="0">
      <selection activeCell="A5" sqref="A5"/>
    </sheetView>
  </sheetViews>
  <sheetFormatPr defaultRowHeight="12.75"/>
  <cols>
    <col min="1" max="1" width="5.42578125" bestFit="1" customWidth="1"/>
    <col min="2" max="2" width="28" customWidth="1"/>
    <col min="3" max="3" width="1.28515625" customWidth="1"/>
    <col min="4" max="4" width="17.140625" bestFit="1" customWidth="1"/>
    <col min="5" max="5" width="1.28515625" customWidth="1"/>
    <col min="6" max="6" width="18" bestFit="1" customWidth="1"/>
    <col min="7" max="7" width="1.28515625" customWidth="1"/>
    <col min="8" max="8" width="14.7109375" bestFit="1" customWidth="1"/>
    <col min="9" max="9" width="1.28515625" customWidth="1"/>
    <col min="10" max="10" width="17.140625" bestFit="1" customWidth="1"/>
    <col min="11" max="11" width="1.28515625" customWidth="1"/>
    <col min="12" max="12" width="17.140625" bestFit="1" customWidth="1"/>
    <col min="13" max="13" width="1.28515625" customWidth="1"/>
    <col min="14" max="14" width="18" bestFit="1" customWidth="1"/>
    <col min="15" max="15" width="1.28515625" customWidth="1"/>
    <col min="16" max="16" width="14.7109375" bestFit="1" customWidth="1"/>
    <col min="17" max="17" width="1.28515625" customWidth="1"/>
    <col min="18" max="18" width="17.140625" bestFit="1" customWidth="1"/>
    <col min="19" max="19" width="0.28515625" customWidth="1"/>
  </cols>
  <sheetData>
    <row r="1" spans="1:24" ht="29.1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4" ht="21.95" customHeight="1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4" ht="21.9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4" ht="14.65" customHeight="1"/>
    <row r="5" spans="1:24" ht="14.65" customHeight="1">
      <c r="A5" s="1"/>
      <c r="B5" s="59" t="s">
        <v>149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4" ht="14.65" customHeight="1">
      <c r="D6" s="55" t="s">
        <v>143</v>
      </c>
      <c r="E6" s="55"/>
      <c r="F6" s="55"/>
      <c r="G6" s="55"/>
      <c r="H6" s="55"/>
      <c r="I6" s="55"/>
      <c r="J6" s="55"/>
      <c r="L6" s="55" t="s">
        <v>144</v>
      </c>
      <c r="M6" s="55"/>
      <c r="N6" s="55"/>
      <c r="O6" s="55"/>
      <c r="P6" s="55"/>
      <c r="Q6" s="55"/>
      <c r="R6" s="55"/>
    </row>
    <row r="7" spans="1:24" ht="14.6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4" ht="14.65" customHeight="1">
      <c r="A8" s="55" t="s">
        <v>150</v>
      </c>
      <c r="B8" s="55"/>
      <c r="D8" s="2" t="s">
        <v>151</v>
      </c>
      <c r="F8" s="2" t="s">
        <v>145</v>
      </c>
      <c r="H8" s="2" t="s">
        <v>146</v>
      </c>
      <c r="J8" s="2" t="s">
        <v>22</v>
      </c>
      <c r="L8" s="2" t="s">
        <v>151</v>
      </c>
      <c r="N8" s="2" t="s">
        <v>145</v>
      </c>
      <c r="P8" s="2" t="s">
        <v>146</v>
      </c>
      <c r="R8" s="2" t="s">
        <v>22</v>
      </c>
    </row>
    <row r="9" spans="1:24" ht="21.95" customHeight="1">
      <c r="A9" s="63" t="s">
        <v>59</v>
      </c>
      <c r="B9" s="63"/>
      <c r="D9" s="25">
        <v>760336931</v>
      </c>
      <c r="E9" s="30"/>
      <c r="F9" s="25">
        <v>0</v>
      </c>
      <c r="G9" s="30"/>
      <c r="H9" s="25">
        <v>5168718877</v>
      </c>
      <c r="I9" s="30"/>
      <c r="J9" s="25">
        <f>D9+F9+H9</f>
        <v>5929055808</v>
      </c>
      <c r="K9" s="30"/>
      <c r="L9" s="25">
        <v>760336931</v>
      </c>
      <c r="M9" s="30"/>
      <c r="N9" s="25">
        <v>0</v>
      </c>
      <c r="O9" s="30"/>
      <c r="P9" s="25">
        <v>5168718877</v>
      </c>
      <c r="Q9" s="30"/>
      <c r="R9" s="25">
        <f>L9+N9+P9</f>
        <v>5929055808</v>
      </c>
    </row>
    <row r="10" spans="1:24" ht="21.95" customHeight="1">
      <c r="A10" s="64" t="s">
        <v>76</v>
      </c>
      <c r="B10" s="64"/>
      <c r="D10" s="34">
        <f>'سود اوراق بهادار'!L8</f>
        <v>167456245313</v>
      </c>
      <c r="E10" s="30"/>
      <c r="F10" s="34">
        <v>-139828651462</v>
      </c>
      <c r="G10" s="30"/>
      <c r="H10" s="34">
        <v>0</v>
      </c>
      <c r="I10" s="30"/>
      <c r="J10" s="80">
        <f t="shared" ref="J10:J29" si="0">D10+F10+H10</f>
        <v>27627593851</v>
      </c>
      <c r="K10" s="81"/>
      <c r="L10" s="80">
        <v>167456245313</v>
      </c>
      <c r="M10" s="30"/>
      <c r="N10" s="34">
        <v>-139828651462</v>
      </c>
      <c r="O10" s="30"/>
      <c r="P10" s="34">
        <v>0</v>
      </c>
      <c r="Q10" s="30"/>
      <c r="R10" s="80">
        <f t="shared" ref="R10:R29" si="1">L10+N10+P10</f>
        <v>27627593851</v>
      </c>
    </row>
    <row r="11" spans="1:24" ht="21.95" customHeight="1">
      <c r="A11" s="64" t="s">
        <v>80</v>
      </c>
      <c r="B11" s="64"/>
      <c r="D11" s="34">
        <v>38559381777</v>
      </c>
      <c r="E11" s="30"/>
      <c r="F11" s="34">
        <v>-685395735</v>
      </c>
      <c r="G11" s="30"/>
      <c r="H11" s="34">
        <v>0</v>
      </c>
      <c r="I11" s="30"/>
      <c r="J11" s="80">
        <f t="shared" si="0"/>
        <v>37873986042</v>
      </c>
      <c r="K11" s="81"/>
      <c r="L11" s="80">
        <v>38559381777</v>
      </c>
      <c r="M11" s="30"/>
      <c r="N11" s="34">
        <v>-685395735</v>
      </c>
      <c r="O11" s="30"/>
      <c r="P11" s="34">
        <v>0</v>
      </c>
      <c r="Q11" s="30"/>
      <c r="R11" s="80">
        <f t="shared" si="1"/>
        <v>37873986042</v>
      </c>
    </row>
    <row r="12" spans="1:24" ht="21.95" customHeight="1">
      <c r="A12" s="64" t="s">
        <v>73</v>
      </c>
      <c r="B12" s="64"/>
      <c r="D12" s="34">
        <v>43126859</v>
      </c>
      <c r="E12" s="30"/>
      <c r="F12" s="34">
        <v>0</v>
      </c>
      <c r="G12" s="30"/>
      <c r="H12" s="34">
        <v>0</v>
      </c>
      <c r="I12" s="30"/>
      <c r="J12" s="80">
        <f t="shared" si="0"/>
        <v>43126859</v>
      </c>
      <c r="K12" s="81"/>
      <c r="L12" s="80">
        <v>43126859</v>
      </c>
      <c r="M12" s="30"/>
      <c r="N12" s="34">
        <v>0</v>
      </c>
      <c r="O12" s="30"/>
      <c r="P12" s="34">
        <v>0</v>
      </c>
      <c r="Q12" s="30"/>
      <c r="R12" s="80">
        <f t="shared" si="1"/>
        <v>43126859</v>
      </c>
    </row>
    <row r="13" spans="1:24" ht="21.95" customHeight="1">
      <c r="A13" s="64" t="s">
        <v>67</v>
      </c>
      <c r="B13" s="64"/>
      <c r="D13" s="34">
        <v>30870029001</v>
      </c>
      <c r="E13" s="30"/>
      <c r="F13" s="34">
        <v>0</v>
      </c>
      <c r="G13" s="30"/>
      <c r="H13" s="34">
        <v>0</v>
      </c>
      <c r="I13" s="30"/>
      <c r="J13" s="80">
        <f t="shared" si="0"/>
        <v>30870029001</v>
      </c>
      <c r="K13" s="81"/>
      <c r="L13" s="80">
        <v>30870029001</v>
      </c>
      <c r="M13" s="30"/>
      <c r="N13" s="34">
        <v>0</v>
      </c>
      <c r="O13" s="30"/>
      <c r="P13" s="34">
        <v>0</v>
      </c>
      <c r="Q13" s="30"/>
      <c r="R13" s="80">
        <f t="shared" si="1"/>
        <v>30870029001</v>
      </c>
      <c r="W13" s="83"/>
    </row>
    <row r="14" spans="1:24" ht="21.95" customHeight="1">
      <c r="A14" s="64" t="s">
        <v>47</v>
      </c>
      <c r="B14" s="64"/>
      <c r="D14" s="34">
        <f>'سود اوراق بهادار'!H12</f>
        <v>55498488507</v>
      </c>
      <c r="E14" s="30"/>
      <c r="F14" s="34">
        <v>0</v>
      </c>
      <c r="G14" s="30"/>
      <c r="H14" s="34">
        <v>0</v>
      </c>
      <c r="I14" s="30"/>
      <c r="J14" s="80">
        <f t="shared" si="0"/>
        <v>55498488507</v>
      </c>
      <c r="K14" s="81"/>
      <c r="L14" s="80">
        <v>55498488507</v>
      </c>
      <c r="M14" s="30"/>
      <c r="N14" s="34">
        <v>0</v>
      </c>
      <c r="O14" s="30"/>
      <c r="P14" s="34">
        <v>0</v>
      </c>
      <c r="Q14" s="30"/>
      <c r="R14" s="80">
        <f t="shared" si="1"/>
        <v>55498488507</v>
      </c>
    </row>
    <row r="15" spans="1:24" ht="21.95" customHeight="1">
      <c r="A15" s="64" t="s">
        <v>70</v>
      </c>
      <c r="B15" s="64"/>
      <c r="D15" s="34">
        <f>'سود اوراق بهادار'!H13</f>
        <v>34718243472</v>
      </c>
      <c r="E15" s="30"/>
      <c r="F15" s="34">
        <v>0</v>
      </c>
      <c r="G15" s="30"/>
      <c r="H15" s="34">
        <v>0</v>
      </c>
      <c r="I15" s="30"/>
      <c r="J15" s="80">
        <f t="shared" si="0"/>
        <v>34718243472</v>
      </c>
      <c r="K15" s="81"/>
      <c r="L15" s="80">
        <v>34718243472</v>
      </c>
      <c r="M15" s="30"/>
      <c r="N15" s="34">
        <v>0</v>
      </c>
      <c r="O15" s="30"/>
      <c r="P15" s="34">
        <v>0</v>
      </c>
      <c r="Q15" s="30"/>
      <c r="R15" s="80">
        <f t="shared" si="1"/>
        <v>34718243472</v>
      </c>
      <c r="V15" s="68"/>
      <c r="W15" s="69"/>
      <c r="X15" s="69"/>
    </row>
    <row r="16" spans="1:24" ht="21.95" customHeight="1">
      <c r="A16" s="64" t="s">
        <v>64</v>
      </c>
      <c r="B16" s="64"/>
      <c r="D16" s="34">
        <v>7897308895</v>
      </c>
      <c r="E16" s="30"/>
      <c r="F16" s="34">
        <v>-53250346625</v>
      </c>
      <c r="G16" s="30"/>
      <c r="H16" s="34">
        <v>0</v>
      </c>
      <c r="I16" s="30"/>
      <c r="J16" s="80">
        <f t="shared" si="0"/>
        <v>-45353037730</v>
      </c>
      <c r="K16" s="81"/>
      <c r="L16" s="80">
        <v>7897308895</v>
      </c>
      <c r="M16" s="30"/>
      <c r="N16" s="34">
        <v>-53250346625</v>
      </c>
      <c r="O16" s="30"/>
      <c r="P16" s="34">
        <v>0</v>
      </c>
      <c r="Q16" s="30"/>
      <c r="R16" s="80">
        <f t="shared" si="1"/>
        <v>-45353037730</v>
      </c>
    </row>
    <row r="17" spans="1:18" ht="21.95" customHeight="1">
      <c r="A17" s="64" t="s">
        <v>79</v>
      </c>
      <c r="B17" s="64"/>
      <c r="D17" s="34">
        <v>28751239</v>
      </c>
      <c r="E17" s="30"/>
      <c r="F17" s="34">
        <v>0</v>
      </c>
      <c r="G17" s="30"/>
      <c r="H17" s="34">
        <v>0</v>
      </c>
      <c r="I17" s="30"/>
      <c r="J17" s="80">
        <f t="shared" si="0"/>
        <v>28751239</v>
      </c>
      <c r="K17" s="81"/>
      <c r="L17" s="80">
        <v>28751239</v>
      </c>
      <c r="M17" s="30"/>
      <c r="N17" s="34">
        <v>0</v>
      </c>
      <c r="O17" s="30"/>
      <c r="P17" s="34">
        <v>0</v>
      </c>
      <c r="Q17" s="30"/>
      <c r="R17" s="80">
        <f t="shared" si="1"/>
        <v>28751239</v>
      </c>
    </row>
    <row r="18" spans="1:18" ht="21.95" customHeight="1">
      <c r="A18" s="64" t="s">
        <v>62</v>
      </c>
      <c r="B18" s="64"/>
      <c r="D18" s="34">
        <v>8862311253</v>
      </c>
      <c r="E18" s="30"/>
      <c r="F18" s="34">
        <v>17185066642</v>
      </c>
      <c r="G18" s="30"/>
      <c r="H18" s="34">
        <v>0</v>
      </c>
      <c r="I18" s="30"/>
      <c r="J18" s="80">
        <f t="shared" si="0"/>
        <v>26047377895</v>
      </c>
      <c r="K18" s="81"/>
      <c r="L18" s="80">
        <v>8862311253</v>
      </c>
      <c r="M18" s="30"/>
      <c r="N18" s="34">
        <v>17185066642</v>
      </c>
      <c r="O18" s="30"/>
      <c r="P18" s="34">
        <v>0</v>
      </c>
      <c r="Q18" s="30"/>
      <c r="R18" s="80">
        <f t="shared" si="1"/>
        <v>26047377895</v>
      </c>
    </row>
    <row r="19" spans="1:18" ht="21.95" customHeight="1">
      <c r="A19" s="64" t="s">
        <v>152</v>
      </c>
      <c r="B19" s="64"/>
      <c r="D19" s="34">
        <v>12782132700</v>
      </c>
      <c r="E19" s="30"/>
      <c r="F19" s="34">
        <v>0</v>
      </c>
      <c r="G19" s="30"/>
      <c r="H19" s="34">
        <v>0</v>
      </c>
      <c r="I19" s="30"/>
      <c r="J19" s="80">
        <f t="shared" si="0"/>
        <v>12782132700</v>
      </c>
      <c r="K19" s="81"/>
      <c r="L19" s="80">
        <v>12782132700</v>
      </c>
      <c r="M19" s="30"/>
      <c r="N19" s="34">
        <v>0</v>
      </c>
      <c r="O19" s="30"/>
      <c r="P19" s="34">
        <v>0</v>
      </c>
      <c r="Q19" s="30"/>
      <c r="R19" s="80">
        <f t="shared" si="1"/>
        <v>12782132700</v>
      </c>
    </row>
    <row r="20" spans="1:18" ht="21.95" customHeight="1">
      <c r="A20" s="64" t="s">
        <v>56</v>
      </c>
      <c r="B20" s="64"/>
      <c r="D20" s="34">
        <v>49572920039</v>
      </c>
      <c r="E20" s="30"/>
      <c r="F20" s="34">
        <v>-9056858146</v>
      </c>
      <c r="G20" s="30"/>
      <c r="H20" s="34">
        <v>0</v>
      </c>
      <c r="I20" s="30"/>
      <c r="J20" s="80">
        <f t="shared" si="0"/>
        <v>40516061893</v>
      </c>
      <c r="K20" s="81"/>
      <c r="L20" s="80">
        <v>49572920039</v>
      </c>
      <c r="M20" s="30"/>
      <c r="N20" s="34">
        <v>-9056858146</v>
      </c>
      <c r="O20" s="30"/>
      <c r="P20" s="34">
        <v>0</v>
      </c>
      <c r="Q20" s="30"/>
      <c r="R20" s="80">
        <f t="shared" si="1"/>
        <v>40516061893</v>
      </c>
    </row>
    <row r="21" spans="1:18" ht="21.95" customHeight="1">
      <c r="A21" s="64" t="s">
        <v>153</v>
      </c>
      <c r="B21" s="64"/>
      <c r="D21" s="34">
        <v>3476018940</v>
      </c>
      <c r="E21" s="30"/>
      <c r="F21" s="34">
        <v>0</v>
      </c>
      <c r="G21" s="30"/>
      <c r="H21" s="34">
        <v>0</v>
      </c>
      <c r="I21" s="30"/>
      <c r="J21" s="80">
        <f t="shared" si="0"/>
        <v>3476018940</v>
      </c>
      <c r="K21" s="81"/>
      <c r="L21" s="80">
        <v>3476018940</v>
      </c>
      <c r="M21" s="30"/>
      <c r="N21" s="34">
        <v>0</v>
      </c>
      <c r="O21" s="30"/>
      <c r="P21" s="34">
        <v>0</v>
      </c>
      <c r="Q21" s="30"/>
      <c r="R21" s="80">
        <f t="shared" si="1"/>
        <v>3476018940</v>
      </c>
    </row>
    <row r="22" spans="1:18" ht="21.95" customHeight="1">
      <c r="A22" s="64" t="s">
        <v>53</v>
      </c>
      <c r="B22" s="64"/>
      <c r="D22" s="34">
        <v>3794531125</v>
      </c>
      <c r="E22" s="30"/>
      <c r="F22" s="34">
        <v>1446237822</v>
      </c>
      <c r="G22" s="30"/>
      <c r="H22" s="34">
        <v>0</v>
      </c>
      <c r="I22" s="30"/>
      <c r="J22" s="80">
        <f t="shared" si="0"/>
        <v>5240768947</v>
      </c>
      <c r="K22" s="81"/>
      <c r="L22" s="80">
        <v>3794531125</v>
      </c>
      <c r="M22" s="30"/>
      <c r="N22" s="34">
        <v>1446237822</v>
      </c>
      <c r="O22" s="30"/>
      <c r="P22" s="34">
        <v>0</v>
      </c>
      <c r="Q22" s="30"/>
      <c r="R22" s="80">
        <f t="shared" si="1"/>
        <v>5240768947</v>
      </c>
    </row>
    <row r="23" spans="1:18" ht="21.95" customHeight="1">
      <c r="A23" s="64" t="s">
        <v>154</v>
      </c>
      <c r="B23" s="64"/>
      <c r="D23" s="34">
        <v>7089760770</v>
      </c>
      <c r="E23" s="30"/>
      <c r="F23" s="34">
        <v>0</v>
      </c>
      <c r="G23" s="30"/>
      <c r="H23" s="34">
        <v>0</v>
      </c>
      <c r="I23" s="30"/>
      <c r="J23" s="80">
        <f t="shared" si="0"/>
        <v>7089760770</v>
      </c>
      <c r="K23" s="81"/>
      <c r="L23" s="80">
        <v>7089760770</v>
      </c>
      <c r="M23" s="30"/>
      <c r="N23" s="34">
        <v>0</v>
      </c>
      <c r="O23" s="30"/>
      <c r="P23" s="34">
        <v>0</v>
      </c>
      <c r="Q23" s="30"/>
      <c r="R23" s="80">
        <f t="shared" si="1"/>
        <v>7089760770</v>
      </c>
    </row>
    <row r="24" spans="1:18" ht="21.95" customHeight="1">
      <c r="A24" s="64" t="s">
        <v>50</v>
      </c>
      <c r="B24" s="64"/>
      <c r="D24" s="34">
        <v>1565087</v>
      </c>
      <c r="E24" s="30"/>
      <c r="F24" s="34">
        <v>-987720</v>
      </c>
      <c r="G24" s="30"/>
      <c r="H24" s="34">
        <v>0</v>
      </c>
      <c r="I24" s="30"/>
      <c r="J24" s="80">
        <f t="shared" si="0"/>
        <v>577367</v>
      </c>
      <c r="K24" s="81"/>
      <c r="L24" s="80">
        <v>1565087</v>
      </c>
      <c r="M24" s="30"/>
      <c r="N24" s="34">
        <v>-987720</v>
      </c>
      <c r="O24" s="30"/>
      <c r="P24" s="34">
        <v>0</v>
      </c>
      <c r="Q24" s="30"/>
      <c r="R24" s="80">
        <f t="shared" si="1"/>
        <v>577367</v>
      </c>
    </row>
    <row r="25" spans="1:18" ht="21.95" customHeight="1">
      <c r="A25" s="64" t="s">
        <v>41</v>
      </c>
      <c r="B25" s="64"/>
      <c r="D25" s="34">
        <v>0</v>
      </c>
      <c r="E25" s="30"/>
      <c r="F25" s="34">
        <v>766022133</v>
      </c>
      <c r="G25" s="30"/>
      <c r="H25" s="34">
        <v>0</v>
      </c>
      <c r="I25" s="30"/>
      <c r="J25" s="80">
        <f t="shared" si="0"/>
        <v>766022133</v>
      </c>
      <c r="K25" s="81"/>
      <c r="L25" s="80">
        <v>0</v>
      </c>
      <c r="M25" s="30"/>
      <c r="N25" s="34">
        <v>766022133</v>
      </c>
      <c r="O25" s="30"/>
      <c r="P25" s="34">
        <v>0</v>
      </c>
      <c r="Q25" s="30"/>
      <c r="R25" s="80">
        <f t="shared" si="1"/>
        <v>766022133</v>
      </c>
    </row>
    <row r="26" spans="1:18" ht="21.95" customHeight="1">
      <c r="A26" s="64" t="s">
        <v>44</v>
      </c>
      <c r="B26" s="64"/>
      <c r="D26" s="34">
        <v>0</v>
      </c>
      <c r="E26" s="30"/>
      <c r="F26" s="34">
        <v>135275477</v>
      </c>
      <c r="G26" s="30"/>
      <c r="H26" s="34">
        <v>0</v>
      </c>
      <c r="I26" s="30"/>
      <c r="J26" s="80">
        <f t="shared" si="0"/>
        <v>135275477</v>
      </c>
      <c r="K26" s="81"/>
      <c r="L26" s="80">
        <v>0</v>
      </c>
      <c r="M26" s="30"/>
      <c r="N26" s="34">
        <v>135275477</v>
      </c>
      <c r="O26" s="30"/>
      <c r="P26" s="34">
        <v>0</v>
      </c>
      <c r="Q26" s="30"/>
      <c r="R26" s="80">
        <f t="shared" si="1"/>
        <v>135275477</v>
      </c>
    </row>
    <row r="27" spans="1:18" ht="21.95" customHeight="1">
      <c r="A27" s="64" t="s">
        <v>38</v>
      </c>
      <c r="B27" s="64"/>
      <c r="D27" s="34">
        <v>0</v>
      </c>
      <c r="E27" s="30"/>
      <c r="F27" s="34">
        <v>14598354</v>
      </c>
      <c r="G27" s="30"/>
      <c r="H27" s="34">
        <v>0</v>
      </c>
      <c r="I27" s="30"/>
      <c r="J27" s="80">
        <f t="shared" si="0"/>
        <v>14598354</v>
      </c>
      <c r="K27" s="81"/>
      <c r="L27" s="80">
        <v>0</v>
      </c>
      <c r="M27" s="30"/>
      <c r="N27" s="34">
        <v>14598354</v>
      </c>
      <c r="O27" s="30"/>
      <c r="P27" s="34">
        <v>0</v>
      </c>
      <c r="Q27" s="30"/>
      <c r="R27" s="80">
        <f t="shared" si="1"/>
        <v>14598354</v>
      </c>
    </row>
    <row r="28" spans="1:18" ht="21.95" customHeight="1">
      <c r="A28" s="64" t="s">
        <v>35</v>
      </c>
      <c r="B28" s="64"/>
      <c r="D28" s="34">
        <f>'سود اوراق بهادار'!H15</f>
        <v>47721311490</v>
      </c>
      <c r="E28" s="30"/>
      <c r="F28" s="34">
        <v>113032124243</v>
      </c>
      <c r="G28" s="30"/>
      <c r="H28" s="34">
        <v>0</v>
      </c>
      <c r="I28" s="30"/>
      <c r="J28" s="80">
        <f t="shared" si="0"/>
        <v>160753435733</v>
      </c>
      <c r="K28" s="81"/>
      <c r="L28" s="80">
        <v>47721311490</v>
      </c>
      <c r="M28" s="30"/>
      <c r="N28" s="34">
        <v>113032124243</v>
      </c>
      <c r="O28" s="30"/>
      <c r="P28" s="34">
        <v>0</v>
      </c>
      <c r="Q28" s="30"/>
      <c r="R28" s="80">
        <f t="shared" si="1"/>
        <v>160753435733</v>
      </c>
    </row>
    <row r="29" spans="1:18" ht="21.95" customHeight="1">
      <c r="A29" s="65" t="s">
        <v>31</v>
      </c>
      <c r="B29" s="65"/>
      <c r="D29" s="37">
        <f>'سود اوراق بهادار'!H18</f>
        <v>117157527368</v>
      </c>
      <c r="E29" s="30"/>
      <c r="F29" s="37">
        <v>290876730367</v>
      </c>
      <c r="G29" s="30"/>
      <c r="H29" s="37">
        <v>0</v>
      </c>
      <c r="I29" s="30"/>
      <c r="J29" s="80">
        <f t="shared" si="0"/>
        <v>408034257735</v>
      </c>
      <c r="K29" s="30"/>
      <c r="L29" s="37">
        <v>117157527368</v>
      </c>
      <c r="M29" s="30"/>
      <c r="N29" s="37">
        <v>290876730363</v>
      </c>
      <c r="O29" s="30"/>
      <c r="P29" s="37">
        <v>0</v>
      </c>
      <c r="Q29" s="30"/>
      <c r="R29" s="80">
        <f t="shared" si="1"/>
        <v>408034257731</v>
      </c>
    </row>
    <row r="30" spans="1:18" ht="21.95" customHeight="1">
      <c r="A30" s="66" t="s">
        <v>22</v>
      </c>
      <c r="B30" s="66"/>
      <c r="D30" s="38">
        <f>SUM(D9:D29)</f>
        <v>586289990766</v>
      </c>
      <c r="E30" s="30"/>
      <c r="F30" s="38">
        <f>SUM(F9:F29)</f>
        <v>220633815350</v>
      </c>
      <c r="G30" s="30"/>
      <c r="H30" s="38">
        <f>SUM(H9:H29)</f>
        <v>5168718877</v>
      </c>
      <c r="I30" s="30"/>
      <c r="J30" s="38">
        <f>SUM(J9:J29)</f>
        <v>812092524993</v>
      </c>
      <c r="K30" s="30"/>
      <c r="L30" s="84">
        <f>SUM(L9:L29)</f>
        <v>586289990766</v>
      </c>
      <c r="M30" s="85"/>
      <c r="N30" s="84">
        <f>SUM(N9:N29)</f>
        <v>220633815346</v>
      </c>
      <c r="O30" s="85"/>
      <c r="P30" s="84">
        <f>SUM(P9:P29)</f>
        <v>5168718877</v>
      </c>
      <c r="Q30" s="30"/>
      <c r="R30" s="38">
        <f>SUM(R9:R29)</f>
        <v>812092524989</v>
      </c>
    </row>
    <row r="31" spans="1:18">
      <c r="D31" s="12"/>
      <c r="F31" s="12"/>
      <c r="R31" s="12"/>
    </row>
    <row r="32" spans="1:18">
      <c r="R32" s="12"/>
    </row>
    <row r="33" spans="4:18">
      <c r="D33" s="12"/>
      <c r="E33" s="12"/>
      <c r="F33" s="12"/>
      <c r="H33" s="12"/>
      <c r="R33" s="12"/>
    </row>
  </sheetData>
  <mergeCells count="30"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V15:X15"/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3"/>
  <sheetViews>
    <sheetView rightToLeft="1" view="pageBreakPreview" zoomScale="96" zoomScaleNormal="100" zoomScaleSheetLayoutView="96" workbookViewId="0">
      <selection activeCell="A5" sqref="A5"/>
    </sheetView>
  </sheetViews>
  <sheetFormatPr defaultRowHeight="12.75"/>
  <cols>
    <col min="1" max="1" width="5.140625" customWidth="1"/>
    <col min="2" max="2" width="5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5.5">
      <c r="A1" s="58" t="s">
        <v>0</v>
      </c>
      <c r="B1" s="58"/>
      <c r="C1" s="58"/>
      <c r="D1" s="58"/>
      <c r="E1" s="58"/>
      <c r="F1" s="58"/>
    </row>
    <row r="2" spans="1:6" ht="25.5">
      <c r="A2" s="58" t="s">
        <v>129</v>
      </c>
      <c r="B2" s="58"/>
      <c r="C2" s="58"/>
      <c r="D2" s="58"/>
      <c r="E2" s="58"/>
      <c r="F2" s="58"/>
    </row>
    <row r="3" spans="1:6" ht="25.5">
      <c r="A3" s="58" t="s">
        <v>2</v>
      </c>
      <c r="B3" s="58"/>
      <c r="C3" s="58"/>
      <c r="D3" s="58"/>
      <c r="E3" s="58"/>
      <c r="F3" s="58"/>
    </row>
    <row r="5" spans="1:6" ht="24">
      <c r="A5" s="1"/>
      <c r="B5" s="59" t="s">
        <v>155</v>
      </c>
      <c r="C5" s="59"/>
      <c r="D5" s="59"/>
      <c r="E5" s="59"/>
      <c r="F5" s="59"/>
    </row>
    <row r="6" spans="1:6" ht="24">
      <c r="A6" s="1"/>
      <c r="B6" s="1"/>
      <c r="C6" s="1"/>
      <c r="D6" s="1"/>
      <c r="E6" s="1"/>
      <c r="F6" s="1"/>
    </row>
    <row r="7" spans="1:6" ht="21">
      <c r="A7" s="55" t="s">
        <v>156</v>
      </c>
      <c r="B7" s="55"/>
      <c r="D7" s="55" t="s">
        <v>143</v>
      </c>
      <c r="E7" s="55"/>
      <c r="F7" s="2" t="s">
        <v>144</v>
      </c>
    </row>
    <row r="8" spans="1:6" ht="18.75">
      <c r="A8" s="63" t="s">
        <v>100</v>
      </c>
      <c r="B8" s="63"/>
      <c r="D8" s="25">
        <v>16587</v>
      </c>
      <c r="E8" s="30"/>
      <c r="F8" s="25">
        <v>16587</v>
      </c>
    </row>
    <row r="9" spans="1:6" ht="18.75">
      <c r="A9" s="64" t="s">
        <v>101</v>
      </c>
      <c r="B9" s="64"/>
      <c r="D9" s="34">
        <v>119858</v>
      </c>
      <c r="E9" s="30"/>
      <c r="F9" s="34">
        <v>119858</v>
      </c>
    </row>
    <row r="10" spans="1:6" ht="18.75">
      <c r="A10" s="64" t="s">
        <v>102</v>
      </c>
      <c r="B10" s="64"/>
      <c r="D10" s="34">
        <v>2487</v>
      </c>
      <c r="E10" s="30"/>
      <c r="F10" s="34">
        <v>2487</v>
      </c>
    </row>
    <row r="11" spans="1:6" ht="18.75">
      <c r="A11" s="64" t="s">
        <v>104</v>
      </c>
      <c r="B11" s="64"/>
      <c r="D11" s="34">
        <v>249759</v>
      </c>
      <c r="E11" s="30"/>
      <c r="F11" s="34">
        <v>249759</v>
      </c>
    </row>
    <row r="12" spans="1:6" ht="18.75">
      <c r="A12" s="64" t="s">
        <v>105</v>
      </c>
      <c r="B12" s="64"/>
      <c r="D12" s="34">
        <v>22004</v>
      </c>
      <c r="E12" s="30"/>
      <c r="F12" s="34">
        <v>22004</v>
      </c>
    </row>
    <row r="13" spans="1:6" ht="18.75">
      <c r="A13" s="64" t="s">
        <v>106</v>
      </c>
      <c r="B13" s="64"/>
      <c r="D13" s="34">
        <v>6049</v>
      </c>
      <c r="E13" s="30"/>
      <c r="F13" s="34">
        <v>6049</v>
      </c>
    </row>
    <row r="14" spans="1:6" ht="18.75">
      <c r="A14" s="64" t="s">
        <v>107</v>
      </c>
      <c r="B14" s="64"/>
      <c r="D14" s="34">
        <v>94688</v>
      </c>
      <c r="E14" s="30"/>
      <c r="F14" s="34">
        <v>94688</v>
      </c>
    </row>
    <row r="15" spans="1:6" ht="18.75">
      <c r="A15" s="64" t="s">
        <v>110</v>
      </c>
      <c r="B15" s="64"/>
      <c r="D15" s="34">
        <v>23896</v>
      </c>
      <c r="E15" s="30"/>
      <c r="F15" s="34">
        <v>23896</v>
      </c>
    </row>
    <row r="16" spans="1:6" ht="18.75">
      <c r="A16" s="64" t="s">
        <v>111</v>
      </c>
      <c r="B16" s="64"/>
      <c r="D16" s="34">
        <v>1553424657</v>
      </c>
      <c r="E16" s="30"/>
      <c r="F16" s="34">
        <v>1553424657</v>
      </c>
    </row>
    <row r="17" spans="1:6" ht="18.75">
      <c r="A17" s="64" t="s">
        <v>112</v>
      </c>
      <c r="B17" s="64"/>
      <c r="D17" s="34">
        <v>1405479450</v>
      </c>
      <c r="E17" s="30"/>
      <c r="F17" s="34">
        <v>1405479450</v>
      </c>
    </row>
    <row r="18" spans="1:6" ht="18.75">
      <c r="A18" s="64" t="s">
        <v>113</v>
      </c>
      <c r="B18" s="64"/>
      <c r="D18" s="34">
        <v>288493149</v>
      </c>
      <c r="E18" s="30"/>
      <c r="F18" s="34">
        <v>288493149</v>
      </c>
    </row>
    <row r="19" spans="1:6" ht="18.75">
      <c r="A19" s="64" t="s">
        <v>114</v>
      </c>
      <c r="B19" s="64"/>
      <c r="D19" s="34">
        <v>178273971</v>
      </c>
      <c r="E19" s="30"/>
      <c r="F19" s="34">
        <v>178273971</v>
      </c>
    </row>
    <row r="20" spans="1:6" ht="18.75">
      <c r="A20" s="64" t="s">
        <v>115</v>
      </c>
      <c r="B20" s="64"/>
      <c r="D20" s="34">
        <v>251506848</v>
      </c>
      <c r="E20" s="30"/>
      <c r="F20" s="34">
        <v>251506848</v>
      </c>
    </row>
    <row r="21" spans="1:6" ht="18.75">
      <c r="A21" s="64" t="s">
        <v>116</v>
      </c>
      <c r="B21" s="64"/>
      <c r="D21" s="34">
        <v>687945204</v>
      </c>
      <c r="E21" s="30"/>
      <c r="F21" s="34">
        <v>687945204</v>
      </c>
    </row>
    <row r="22" spans="1:6" ht="18.75">
      <c r="A22" s="64" t="s">
        <v>118</v>
      </c>
      <c r="B22" s="64"/>
      <c r="D22" s="34">
        <v>4315068492</v>
      </c>
      <c r="E22" s="30"/>
      <c r="F22" s="34">
        <v>4315068492</v>
      </c>
    </row>
    <row r="23" spans="1:6" ht="18.75">
      <c r="A23" s="64" t="s">
        <v>119</v>
      </c>
      <c r="B23" s="64"/>
      <c r="D23" s="34">
        <v>665753424</v>
      </c>
      <c r="E23" s="30"/>
      <c r="F23" s="34">
        <v>665753424</v>
      </c>
    </row>
    <row r="24" spans="1:6" ht="18.75">
      <c r="A24" s="64" t="s">
        <v>120</v>
      </c>
      <c r="B24" s="64"/>
      <c r="D24" s="34">
        <v>125753424</v>
      </c>
      <c r="E24" s="30"/>
      <c r="F24" s="34">
        <v>125753424</v>
      </c>
    </row>
    <row r="25" spans="1:6" ht="18.75">
      <c r="A25" s="64" t="s">
        <v>121</v>
      </c>
      <c r="B25" s="64"/>
      <c r="D25" s="34">
        <v>4512328740</v>
      </c>
      <c r="E25" s="30"/>
      <c r="F25" s="34">
        <v>4512328740</v>
      </c>
    </row>
    <row r="26" spans="1:6" ht="18.75">
      <c r="A26" s="64" t="s">
        <v>122</v>
      </c>
      <c r="B26" s="64"/>
      <c r="D26" s="34">
        <v>4438356162</v>
      </c>
      <c r="E26" s="30"/>
      <c r="F26" s="34">
        <v>4438356162</v>
      </c>
    </row>
    <row r="27" spans="1:6" ht="18.75">
      <c r="A27" s="64" t="s">
        <v>123</v>
      </c>
      <c r="B27" s="64"/>
      <c r="D27" s="34">
        <v>1380821910</v>
      </c>
      <c r="E27" s="30"/>
      <c r="F27" s="34">
        <v>1380821910</v>
      </c>
    </row>
    <row r="28" spans="1:6" ht="18.75">
      <c r="A28" s="64" t="s">
        <v>125</v>
      </c>
      <c r="B28" s="64"/>
      <c r="D28" s="34">
        <v>123319068470</v>
      </c>
      <c r="E28" s="30"/>
      <c r="F28" s="34">
        <v>123319068470</v>
      </c>
    </row>
    <row r="29" spans="1:6" ht="18.75">
      <c r="A29" s="64" t="s">
        <v>126</v>
      </c>
      <c r="B29" s="64"/>
      <c r="D29" s="34">
        <v>51976849300</v>
      </c>
      <c r="E29" s="30"/>
      <c r="F29" s="34">
        <v>51976849300</v>
      </c>
    </row>
    <row r="30" spans="1:6" ht="18.75">
      <c r="A30" s="64" t="s">
        <v>127</v>
      </c>
      <c r="B30" s="64"/>
      <c r="D30" s="34">
        <v>12110728762</v>
      </c>
      <c r="E30" s="30"/>
      <c r="F30" s="34">
        <v>12110728762</v>
      </c>
    </row>
    <row r="31" spans="1:6" ht="18.75">
      <c r="A31" s="65" t="s">
        <v>128</v>
      </c>
      <c r="B31" s="65"/>
      <c r="D31" s="37">
        <v>24013150678</v>
      </c>
      <c r="E31" s="30"/>
      <c r="F31" s="37">
        <v>24013150678</v>
      </c>
    </row>
    <row r="32" spans="1:6" ht="21.75" thickBot="1">
      <c r="A32" s="66" t="s">
        <v>22</v>
      </c>
      <c r="B32" s="66"/>
      <c r="D32" s="38">
        <v>231223537969</v>
      </c>
      <c r="E32" s="30"/>
      <c r="F32" s="38">
        <v>231223537969</v>
      </c>
    </row>
    <row r="33" ht="13.5" thickTop="1"/>
  </sheetData>
  <mergeCells count="31">
    <mergeCell ref="A23:B23"/>
    <mergeCell ref="A24:B24"/>
    <mergeCell ref="A25:B25"/>
    <mergeCell ref="A26:B26"/>
    <mergeCell ref="A32:B32"/>
    <mergeCell ref="A27:B27"/>
    <mergeCell ref="A28:B28"/>
    <mergeCell ref="A29:B29"/>
    <mergeCell ref="A30:B30"/>
    <mergeCell ref="A31:B31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F1"/>
    <mergeCell ref="A2:F2"/>
    <mergeCell ref="A3:F3"/>
    <mergeCell ref="B5:F5"/>
    <mergeCell ref="D7:E7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"/>
  <sheetViews>
    <sheetView rightToLeft="1" view="pageBreakPreview" zoomScaleNormal="100" zoomScaleSheetLayoutView="100" workbookViewId="0">
      <selection activeCell="A5" sqref="A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>
      <c r="A1" s="58" t="s">
        <v>0</v>
      </c>
      <c r="B1" s="58"/>
      <c r="C1" s="58"/>
      <c r="D1" s="58"/>
      <c r="E1" s="58"/>
      <c r="F1" s="58"/>
    </row>
    <row r="2" spans="1:8" ht="21.95" customHeight="1">
      <c r="A2" s="58" t="s">
        <v>129</v>
      </c>
      <c r="B2" s="58"/>
      <c r="C2" s="58"/>
      <c r="D2" s="58"/>
      <c r="E2" s="58"/>
      <c r="F2" s="58"/>
    </row>
    <row r="3" spans="1:8" ht="21.95" customHeight="1">
      <c r="A3" s="58" t="s">
        <v>2</v>
      </c>
      <c r="B3" s="58"/>
      <c r="C3" s="58"/>
      <c r="D3" s="58"/>
      <c r="E3" s="58"/>
      <c r="F3" s="58"/>
    </row>
    <row r="4" spans="1:8" ht="14.65" customHeight="1"/>
    <row r="5" spans="1:8" ht="29.1" customHeight="1">
      <c r="A5" s="1"/>
      <c r="B5" s="59" t="s">
        <v>142</v>
      </c>
      <c r="C5" s="59"/>
      <c r="D5" s="59"/>
      <c r="E5" s="59"/>
      <c r="F5" s="59"/>
    </row>
    <row r="6" spans="1:8" ht="14.65" customHeight="1">
      <c r="A6" s="55" t="s">
        <v>142</v>
      </c>
      <c r="B6" s="55"/>
      <c r="D6" s="2" t="s">
        <v>143</v>
      </c>
      <c r="F6" s="2" t="s">
        <v>5</v>
      </c>
    </row>
    <row r="7" spans="1:8" ht="21.95" customHeight="1">
      <c r="A7" s="64" t="s">
        <v>157</v>
      </c>
      <c r="B7" s="64"/>
      <c r="D7" s="34">
        <v>417911301</v>
      </c>
      <c r="E7" s="30"/>
      <c r="F7" s="34">
        <v>417911301</v>
      </c>
      <c r="G7" s="30"/>
      <c r="H7" s="30"/>
    </row>
    <row r="8" spans="1:8" ht="21.95" customHeight="1">
      <c r="A8" s="65" t="s">
        <v>158</v>
      </c>
      <c r="B8" s="65"/>
      <c r="D8" s="37">
        <v>7125000</v>
      </c>
      <c r="E8" s="30"/>
      <c r="F8" s="37">
        <v>7125000</v>
      </c>
      <c r="G8" s="30"/>
      <c r="H8" s="30"/>
    </row>
    <row r="9" spans="1:8" ht="21.95" customHeight="1">
      <c r="A9" s="66" t="s">
        <v>22</v>
      </c>
      <c r="B9" s="66"/>
      <c r="D9" s="38">
        <f>SUM(D7:D8)</f>
        <v>425036301</v>
      </c>
      <c r="E9" s="30"/>
      <c r="F9" s="38">
        <f>SUM(F7:F8)</f>
        <v>425036301</v>
      </c>
      <c r="G9" s="30"/>
      <c r="H9" s="30"/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مبالغ تخصیص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2025-01-25T06:15:04Z</dcterms:created>
  <dcterms:modified xsi:type="dcterms:W3CDTF">2025-01-29T07:23:53Z</dcterms:modified>
</cp:coreProperties>
</file>