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واحد صندوق های سرمایه گذاری\مالی صندوق\آقای محمدی\بهنیا\"/>
    </mc:Choice>
  </mc:AlternateContent>
  <xr:revisionPtr revIDLastSave="0" documentId="13_ncr:1_{12BD3F13-F377-46C9-9269-96C5FA891BBA}" xr6:coauthVersionLast="47" xr6:coauthVersionMax="47" xr10:uidLastSave="{00000000-0000-0000-0000-000000000000}"/>
  <bookViews>
    <workbookView xWindow="-120" yWindow="-120" windowWidth="24240" windowHeight="13140" tabRatio="100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definedNames>
    <definedName name="_xlnm.Print_Area" localSheetId="3">'تعدیل قیمت'!$A$1:$K$18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3" l="1"/>
  <c r="G10" i="13"/>
  <c r="G11" i="13"/>
  <c r="G12" i="13"/>
  <c r="G30" i="13" s="1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8" i="13"/>
  <c r="K9" i="13"/>
  <c r="K30" i="13" s="1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8" i="13"/>
  <c r="E30" i="13" l="1"/>
  <c r="I30" i="13"/>
  <c r="G13" i="11"/>
  <c r="O25" i="11"/>
  <c r="E25" i="11"/>
  <c r="E26" i="11"/>
  <c r="I12" i="10"/>
  <c r="I35" i="10" s="1"/>
  <c r="G12" i="10"/>
  <c r="I44" i="9"/>
  <c r="I36" i="9"/>
  <c r="I25" i="9"/>
  <c r="I22" i="9"/>
  <c r="I21" i="9"/>
  <c r="I45" i="9" s="1"/>
  <c r="I20" i="9"/>
  <c r="I19" i="9"/>
  <c r="Q36" i="9"/>
  <c r="Q25" i="9"/>
  <c r="Q45" i="9" s="1"/>
  <c r="Q21" i="9"/>
  <c r="Q44" i="9"/>
  <c r="M44" i="9"/>
  <c r="E44" i="9"/>
  <c r="Q50" i="7"/>
  <c r="M9" i="7"/>
  <c r="M50" i="7" l="1"/>
  <c r="O35" i="3"/>
  <c r="O38" i="3" s="1"/>
  <c r="AE37" i="3"/>
  <c r="G21" i="1"/>
  <c r="G22" i="1" s="1"/>
  <c r="W19" i="1"/>
  <c r="W22" i="1" s="1"/>
  <c r="E10" i="15"/>
  <c r="G10" i="15"/>
  <c r="C10" i="15"/>
  <c r="E10" i="14"/>
  <c r="C10" i="14"/>
  <c r="C39" i="12"/>
  <c r="E39" i="12"/>
  <c r="G39" i="12"/>
  <c r="I39" i="12"/>
  <c r="K39" i="12"/>
  <c r="M39" i="12"/>
  <c r="O39" i="12"/>
  <c r="Q39" i="12"/>
  <c r="C26" i="11"/>
  <c r="G26" i="11"/>
  <c r="I26" i="11"/>
  <c r="K26" i="11"/>
  <c r="M26" i="11"/>
  <c r="O26" i="11"/>
  <c r="Q26" i="11"/>
  <c r="S26" i="11"/>
  <c r="U26" i="11"/>
  <c r="C35" i="10"/>
  <c r="E35" i="10"/>
  <c r="G35" i="10"/>
  <c r="K35" i="10"/>
  <c r="M35" i="10"/>
  <c r="O35" i="10"/>
  <c r="Q35" i="10"/>
  <c r="E45" i="9"/>
  <c r="G45" i="9"/>
  <c r="M45" i="9"/>
  <c r="O45" i="9"/>
  <c r="I50" i="7"/>
  <c r="O50" i="7"/>
  <c r="G50" i="7"/>
  <c r="K50" i="7"/>
  <c r="K29" i="6"/>
  <c r="M29" i="6"/>
  <c r="O29" i="6"/>
  <c r="Q29" i="6"/>
  <c r="S29" i="6"/>
  <c r="AG38" i="3"/>
  <c r="M38" i="3"/>
  <c r="S38" i="3"/>
  <c r="W38" i="3"/>
  <c r="AC38" i="3"/>
  <c r="AE38" i="3"/>
  <c r="Y22" i="1"/>
  <c r="E22" i="1"/>
  <c r="K22" i="1"/>
  <c r="O22" i="1"/>
  <c r="U22" i="1"/>
</calcChain>
</file>

<file path=xl/sharedStrings.xml><?xml version="1.0" encoding="utf-8"?>
<sst xmlns="http://schemas.openxmlformats.org/spreadsheetml/2006/main" count="875" uniqueCount="243">
  <si>
    <t>صندوق سرمایه‌گذاری با درآمد ثابت نگین سامان</t>
  </si>
  <si>
    <t>صورت وضعیت پورتفوی</t>
  </si>
  <si>
    <t>برای ماه منتهی به 1401/12/29</t>
  </si>
  <si>
    <t>نام شرکت</t>
  </si>
  <si>
    <t>1401/11/30</t>
  </si>
  <si>
    <t>تغییرات طی دوره</t>
  </si>
  <si>
    <t>1401/12/29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</si>
  <si>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</si>
  <si>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</si>
  <si>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</si>
  <si>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</si>
  <si>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</si>
  <si>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</si>
  <si>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</si>
  <si>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</si>
  <si>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اتکایی تهران رواک50%تادیه</t>
  </si>
  <si>
    <t>بیمه سامان</t>
  </si>
  <si>
    <t>پارس‌ خزر</t>
  </si>
  <si>
    <t>پتروشیمی مارون</t>
  </si>
  <si>
    <t>پیشگامان فن آوری و دانش آرامیس</t>
  </si>
  <si>
    <t>تامین سرمایه کیمیا</t>
  </si>
  <si>
    <t>سرمایه‌گذاری‌ ملی‌ایران‌</t>
  </si>
  <si>
    <t>صندوق س آوای تاراز زاگرس-سهام</t>
  </si>
  <si>
    <t>صندوق س تجارت شاخصی کاردان</t>
  </si>
  <si>
    <t>صندوق س سروسودمند مدبران-سهام</t>
  </si>
  <si>
    <t>صندوق س. ثروت هیوا-س</t>
  </si>
  <si>
    <t>صندوق س. سهام زرین کوروش-س</t>
  </si>
  <si>
    <t>صندوق س.آرمان سپهر آشنا-م</t>
  </si>
  <si>
    <t>تعداد اوراق تبعی</t>
  </si>
  <si>
    <t>قیمت اعمال</t>
  </si>
  <si>
    <t>تاریخ اعمال</t>
  </si>
  <si>
    <t>نرخ موثر</t>
  </si>
  <si>
    <t>اختیار ف.ت. بساما-19243-030201</t>
  </si>
  <si>
    <t>1403/02/01</t>
  </si>
  <si>
    <t>اختیارف.ت. مارون-253239-020904</t>
  </si>
  <si>
    <t>1402/09/04</t>
  </si>
  <si>
    <t>اطلاعات اوراق بهادار با درآمد ثابت</t>
  </si>
  <si>
    <t>نام اوراق</t>
  </si>
  <si>
    <t>تاریخ انتشار</t>
  </si>
  <si>
    <t>تاریخ سر رسید</t>
  </si>
  <si>
    <t>نرخ سود</t>
  </si>
  <si>
    <t>قیمت بازار هر ورقه</t>
  </si>
  <si>
    <t>سلف موازی متانول بوشهر 025</t>
  </si>
  <si>
    <t>1400/12/24</t>
  </si>
  <si>
    <t>1402/12/24</t>
  </si>
  <si>
    <t>سلف موازی متانول مرجان 031</t>
  </si>
  <si>
    <t>1401/04/11</t>
  </si>
  <si>
    <t>1403/04/11</t>
  </si>
  <si>
    <t>اجاره تابان کاردان14041015</t>
  </si>
  <si>
    <t>1400/10/15</t>
  </si>
  <si>
    <t>1404/10/15</t>
  </si>
  <si>
    <t>اجاره دومینو14040208</t>
  </si>
  <si>
    <t>1399/02/08</t>
  </si>
  <si>
    <t>1404/02/07</t>
  </si>
  <si>
    <t>اسنادخزانه-م20بودجه98-020806</t>
  </si>
  <si>
    <t>1399/02/20</t>
  </si>
  <si>
    <t>1402/08/06</t>
  </si>
  <si>
    <t>اسنادخزانه-م7بودجه00-030912</t>
  </si>
  <si>
    <t>1400/04/14</t>
  </si>
  <si>
    <t>1403/09/12</t>
  </si>
  <si>
    <t>اسنادخزانه-م7بودجه99-020704</t>
  </si>
  <si>
    <t>1399/09/25</t>
  </si>
  <si>
    <t>1402/07/04</t>
  </si>
  <si>
    <t>اسنادخزانه-م9بودجه99-020316</t>
  </si>
  <si>
    <t>1399/10/15</t>
  </si>
  <si>
    <t>1402/03/16</t>
  </si>
  <si>
    <t>صکوک اجاره ملی412-6 ماهه18%</t>
  </si>
  <si>
    <t>1400/12/23</t>
  </si>
  <si>
    <t>1404/12/22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</si>
  <si>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</si>
  <si>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</si>
  <si>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</si>
  <si>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</si>
  <si>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</si>
  <si>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</si>
  <si>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صکورش302-3ماهه18%</t>
  </si>
  <si>
    <t>1401/02/31</t>
  </si>
  <si>
    <t>1403/02/31</t>
  </si>
  <si>
    <t>صکوک منفعت نفت1312-6ماهه 18/5%</t>
  </si>
  <si>
    <t>1399/12/17</t>
  </si>
  <si>
    <t>1403/12/17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</si>
  <si>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</si>
  <si>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</si>
  <si>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</si>
  <si>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</si>
  <si>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</si>
  <si>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</si>
  <si>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عام دولت102-ش.خ031211</t>
  </si>
  <si>
    <t>1400/12/11</t>
  </si>
  <si>
    <t>1403/12/11</t>
  </si>
  <si>
    <t>مرابحه عام دولت104-ش.خ020303</t>
  </si>
  <si>
    <t>1401/03/03</t>
  </si>
  <si>
    <t>1402/03/03</t>
  </si>
  <si>
    <t>مرابحه عام دولت107-ش.خ030724</t>
  </si>
  <si>
    <t>1401/03/24</t>
  </si>
  <si>
    <t>1403/07/24</t>
  </si>
  <si>
    <t>مرابحه عام دولت118-ش.خ060725</t>
  </si>
  <si>
    <t>1401/07/25</t>
  </si>
  <si>
    <t>1406/07/25</t>
  </si>
  <si>
    <t>مرابحه عام دولت4-ش.خ 0205</t>
  </si>
  <si>
    <t>1399/05/07</t>
  </si>
  <si>
    <t>1402/05/07</t>
  </si>
  <si>
    <t>مرابحه عام دولت76-ش.خ030406</t>
  </si>
  <si>
    <t>1399/12/06</t>
  </si>
  <si>
    <t>1403/04/06</t>
  </si>
  <si>
    <t>مرابحه عام دولت94-ش.خ030816</t>
  </si>
  <si>
    <t>1400/09/16</t>
  </si>
  <si>
    <t>1403/08/16</t>
  </si>
  <si>
    <t>مرابحه فاران شیمی 14050730</t>
  </si>
  <si>
    <t>1401/07/30</t>
  </si>
  <si>
    <t>1405/07/30</t>
  </si>
  <si>
    <t>مشارکت ش اسلامشهر312-3ماهه18%</t>
  </si>
  <si>
    <t>1399/12/26</t>
  </si>
  <si>
    <t>1403/12/26</t>
  </si>
  <si>
    <t>مشارکت ش اصفهان306-3ماهه18%</t>
  </si>
  <si>
    <t>1399/06/31</t>
  </si>
  <si>
    <t>1403/06/31</t>
  </si>
  <si>
    <t>مشارکت ش قم0312-سه ماهه18%</t>
  </si>
  <si>
    <t>1399/12/28</t>
  </si>
  <si>
    <t>1403/12/28</t>
  </si>
  <si>
    <t>مشارکت ش کرج0312-سه ماهه18%</t>
  </si>
  <si>
    <t>سلف موازی استاندارد سمتا011</t>
  </si>
  <si>
    <t>1399/12/11</t>
  </si>
  <si>
    <t>1401/12/11</t>
  </si>
  <si>
    <t>مرابحه عام دولت86-ش.خ020404</t>
  </si>
  <si>
    <t>1400/03/04</t>
  </si>
  <si>
    <t>1402/04/04</t>
  </si>
  <si>
    <t>قیمت پایانی</t>
  </si>
  <si>
    <t>قیمت پس از تعدیل</t>
  </si>
  <si>
    <t>درصد تعدیل</t>
  </si>
  <si>
    <t>ارزش ناشی از تعدیل قیمت</t>
  </si>
  <si>
    <t>اطلاعات اوراق گواهی سپرده</t>
  </si>
  <si>
    <t>سرمایه‌گذاری در اوراق گواهی سپرده بانکی</t>
  </si>
  <si>
    <t>درصد به کل دارایی‌ها</t>
  </si>
  <si>
    <t xml:space="preserve"> گواهی سپرده مدت دار ویژه سرمایه گذاری بانک تجارت 1</t>
  </si>
  <si>
    <t>1402/05/24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</si>
  <si>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</si>
  <si>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</si>
  <si>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</si>
  <si>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</si>
  <si>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</si>
  <si>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</si>
  <si>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</si>
  <si>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</si>
  <si>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</si>
  <si>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</si>
  <si>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</si>
  <si>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</si>
  <si>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</si>
  <si>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</si>
  <si>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</si>
  <si>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</si>
  <si>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</si>
  <si>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</si>
  <si>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</si>
  <si>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</si>
  <si>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</si>
  <si>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</si>
  <si>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</si>
  <si>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</si>
  <si>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</si>
  <si>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پاسارگاد ارمغان</t>
  </si>
  <si>
    <t>279-8100-14681876-1</t>
  </si>
  <si>
    <t>1399/12/27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</si>
  <si>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</si>
  <si>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</si>
  <si>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</si>
  <si>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</si>
  <si>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</si>
  <si>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</si>
  <si>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بانک رفاه سعادت آباد</t>
  </si>
  <si>
    <t>332043253</t>
  </si>
  <si>
    <t>1401/02/05</t>
  </si>
  <si>
    <t>بانک تجارت پالایشگاه تهران</t>
  </si>
  <si>
    <t>6501833922</t>
  </si>
  <si>
    <t>سپرده بلند مدت</t>
  </si>
  <si>
    <t>1401/03/08</t>
  </si>
  <si>
    <t>6501834015</t>
  </si>
  <si>
    <t>1401/03/30</t>
  </si>
  <si>
    <t>بانک پارسیان پاچنار</t>
  </si>
  <si>
    <t>47001229024602</t>
  </si>
  <si>
    <t>1401/04/07</t>
  </si>
  <si>
    <t>بانک خاورمیانه مهستان</t>
  </si>
  <si>
    <t>1005-10-810-707074711</t>
  </si>
  <si>
    <t>1401/06/15</t>
  </si>
  <si>
    <t>بانک آینده گاندی</t>
  </si>
  <si>
    <t>0303596087002</t>
  </si>
  <si>
    <t>1401/08/29</t>
  </si>
  <si>
    <t>بانک آینده بلوار ارتش</t>
  </si>
  <si>
    <t>0404125173003</t>
  </si>
  <si>
    <t>1401/08/30</t>
  </si>
  <si>
    <t>بانک آینده جنت آباد مرکزی</t>
  </si>
  <si>
    <t>0404125128001</t>
  </si>
  <si>
    <t>بانک تجارت شریعتی مشهد</t>
  </si>
  <si>
    <t>432366103</t>
  </si>
  <si>
    <t>1401/09/27</t>
  </si>
  <si>
    <t>بانک سامان باجه تالار بورس</t>
  </si>
  <si>
    <t>2300-111-13470000-1</t>
  </si>
  <si>
    <t>1401/10/07</t>
  </si>
  <si>
    <t>بانک پاسارگاد شهید بهزادی</t>
  </si>
  <si>
    <t>378.307.14681876.1</t>
  </si>
  <si>
    <t>1401/12/28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</si>
  <si>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</si>
  <si>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</si>
  <si>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</si>
  <si>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</si>
  <si>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</si>
  <si>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</si>
  <si>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</si>
  <si>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</si>
  <si>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</si>
  <si>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بانک تجارت مرکزی شیراز</t>
  </si>
  <si>
    <t>بانک اقتصاد نوین شهران</t>
  </si>
  <si>
    <t>بهای فروش</t>
  </si>
  <si>
    <t>ارزش دفتری</t>
  </si>
  <si>
    <t>سود و زیان ناشی از تغییر قیمت</t>
  </si>
  <si>
    <t>سود و زیان ناشی از فروش</t>
  </si>
  <si>
    <t>بیمه اتکایی آوای پارس70%تادیه</t>
  </si>
  <si>
    <t>صنعتی زر ماکارون</t>
  </si>
  <si>
    <t>بین المللی ساروج بوشهر</t>
  </si>
  <si>
    <t>بیمه اتکایی آوای پارس70% تادیه</t>
  </si>
  <si>
    <t>اسنادخزانه-م2بودجه99-011019</t>
  </si>
  <si>
    <t>سلف موازی برق نیروی برق حرارتی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</si>
  <si>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</si>
  <si>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</si>
  <si>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</si>
  <si>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</si>
  <si>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</si>
  <si>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</si>
  <si>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</si>
  <si>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</si>
  <si>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</si>
  <si>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</si>
  <si>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گواهی سپرده مدت دار ویژه سرمایه گذاری بانک تجارت</t>
  </si>
  <si>
    <t>705984832</t>
  </si>
  <si>
    <t>184-283-6681650-2</t>
  </si>
  <si>
    <t>184-283-6681650-3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</si>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</sst>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;[Black]\(#,##0\);\-\ ;"/>
    <numFmt numFmtId="165" formatCode="#,##0.00\ ;[Black]\(#,##0.00\);\-\ "/>
    <numFmt numFmtId="166" formatCode="#,##0\ ;[Black]\(#,##0\);\-\ "/>
  </numFmts>
  <fonts count="9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6"/>
      <color rgb="FF000000"/>
      <name val="B Nazanin"/>
      <charset val="178"/>
    </font>
    <font>
      <b/>
      <sz val="14"/>
      <color rgb="FF000000"/>
      <name val="B Nazanin"/>
      <charset val="178"/>
    </font>
    <font>
      <sz val="16"/>
      <name val="B Nazanin"/>
      <charset val="178"/>
    </font>
    <font>
      <b/>
      <sz val="18"/>
      <name val="B Nazanin"/>
      <charset val="178"/>
    </font>
    <font>
      <b/>
      <sz val="14"/>
      <name val="B Nazanin"/>
      <charset val="178"/>
    </font>
    <font>
      <b/>
      <sz val="16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3" fontId="1" fillId="0" borderId="0" xfId="0" applyNumberFormat="1" applyFont="1"/>
    <xf numFmtId="164" fontId="1" fillId="0" borderId="0" xfId="0" applyNumberFormat="1" applyFont="1" applyAlignment="1">
      <alignment horizontal="center"/>
    </xf>
    <xf numFmtId="10" fontId="1" fillId="0" borderId="0" xfId="0" applyNumberFormat="1" applyFont="1"/>
    <xf numFmtId="164" fontId="1" fillId="0" borderId="2" xfId="0" applyNumberFormat="1" applyFont="1" applyBorder="1" applyAlignment="1">
      <alignment horizontal="center"/>
    </xf>
    <xf numFmtId="10" fontId="1" fillId="0" borderId="2" xfId="0" applyNumberFormat="1" applyFont="1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164" fontId="1" fillId="0" borderId="0" xfId="0" applyNumberFormat="1" applyFont="1"/>
    <xf numFmtId="164" fontId="1" fillId="0" borderId="2" xfId="0" applyNumberFormat="1" applyFont="1" applyBorder="1"/>
    <xf numFmtId="165" fontId="1" fillId="0" borderId="0" xfId="0" applyNumberFormat="1" applyFont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64" fontId="1" fillId="0" borderId="0" xfId="0" applyNumberFormat="1" applyFont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/>
    </xf>
    <xf numFmtId="0" fontId="1" fillId="0" borderId="0" xfId="0" applyFont="1" applyFill="1"/>
    <xf numFmtId="164" fontId="1" fillId="0" borderId="0" xfId="0" applyNumberFormat="1" applyFont="1" applyFill="1" applyAlignment="1">
      <alignment horizontal="center"/>
    </xf>
    <xf numFmtId="10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8"/>
  <sheetViews>
    <sheetView rightToLeft="1" tabSelected="1" view="pageBreakPreview" topLeftCell="A4" zoomScale="85" zoomScaleNormal="85" zoomScaleSheetLayoutView="85" workbookViewId="0">
      <selection activeCell="A10" sqref="A10:XFD13"/>
    </sheetView>
  </sheetViews>
  <sheetFormatPr defaultRowHeight="18.75" x14ac:dyDescent="0.45"/>
  <cols>
    <col min="1" max="1" width="28.42578125" style="1" bestFit="1" customWidth="1"/>
    <col min="2" max="2" width="1" style="1" customWidth="1"/>
    <col min="3" max="3" width="13.14062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23.855468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2.855468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3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85546875" style="1" bestFit="1" customWidth="1"/>
    <col min="24" max="24" width="1" style="1" customWidth="1"/>
    <col min="25" max="25" width="18.57031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30" x14ac:dyDescent="0.4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30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6" spans="1:25" ht="30" x14ac:dyDescent="0.45">
      <c r="A6" s="15" t="s">
        <v>3</v>
      </c>
      <c r="C6" s="16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5" ht="30" x14ac:dyDescent="0.45">
      <c r="A7" s="15" t="s">
        <v>3</v>
      </c>
      <c r="C7" s="15" t="s">
        <v>7</v>
      </c>
      <c r="E7" s="15" t="s">
        <v>8</v>
      </c>
      <c r="G7" s="15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7" t="s">
        <v>13</v>
      </c>
    </row>
    <row r="8" spans="1:25" ht="30" x14ac:dyDescent="0.45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8" t="s">
        <v>13</v>
      </c>
    </row>
    <row r="9" spans="1:25" x14ac:dyDescent="0.45">
      <c r="A9" s="1" t="s">
        <v>15</v>
      </c>
      <c r="C9" s="3">
        <v>108054</v>
      </c>
      <c r="D9" s="3"/>
      <c r="E9" s="3">
        <v>54076054</v>
      </c>
      <c r="F9" s="3"/>
      <c r="G9" s="3">
        <v>53705539.350000001</v>
      </c>
      <c r="H9" s="3"/>
      <c r="I9" s="3">
        <v>108054</v>
      </c>
      <c r="J9" s="3"/>
      <c r="K9" s="3">
        <v>54027000</v>
      </c>
      <c r="L9" s="3"/>
      <c r="M9" s="3">
        <v>-216108</v>
      </c>
      <c r="N9" s="3"/>
      <c r="O9" s="3">
        <v>194007659</v>
      </c>
      <c r="P9" s="3"/>
      <c r="Q9" s="3">
        <v>0</v>
      </c>
      <c r="R9" s="3"/>
      <c r="S9" s="3">
        <v>0</v>
      </c>
      <c r="T9" s="3"/>
      <c r="U9" s="3">
        <v>0</v>
      </c>
      <c r="V9" s="3"/>
      <c r="W9" s="3">
        <v>0</v>
      </c>
      <c r="Y9" s="4">
        <v>0</v>
      </c>
    </row>
    <row r="10" spans="1:25" s="27" customFormat="1" x14ac:dyDescent="0.45">
      <c r="A10" s="27" t="s">
        <v>16</v>
      </c>
      <c r="C10" s="28">
        <v>59405940</v>
      </c>
      <c r="D10" s="28"/>
      <c r="E10" s="28">
        <v>780238653285</v>
      </c>
      <c r="F10" s="28"/>
      <c r="G10" s="28">
        <v>901554130588.41895</v>
      </c>
      <c r="H10" s="28"/>
      <c r="I10" s="28">
        <v>0</v>
      </c>
      <c r="J10" s="28"/>
      <c r="K10" s="28">
        <v>0</v>
      </c>
      <c r="L10" s="28"/>
      <c r="M10" s="28">
        <v>0</v>
      </c>
      <c r="N10" s="28"/>
      <c r="O10" s="28">
        <v>0</v>
      </c>
      <c r="P10" s="28"/>
      <c r="Q10" s="28">
        <v>59405940</v>
      </c>
      <c r="R10" s="28"/>
      <c r="S10" s="28">
        <v>15509</v>
      </c>
      <c r="T10" s="28"/>
      <c r="U10" s="28">
        <v>780238653285</v>
      </c>
      <c r="V10" s="28"/>
      <c r="W10" s="28">
        <v>915844829455.41296</v>
      </c>
      <c r="Y10" s="29">
        <v>1.4500000000000001E-2</v>
      </c>
    </row>
    <row r="11" spans="1:25" s="27" customFormat="1" x14ac:dyDescent="0.45">
      <c r="A11" s="27" t="s">
        <v>17</v>
      </c>
      <c r="C11" s="28">
        <v>27432218</v>
      </c>
      <c r="D11" s="28"/>
      <c r="E11" s="28">
        <v>347508981617</v>
      </c>
      <c r="F11" s="28"/>
      <c r="G11" s="28">
        <v>374403319238.81702</v>
      </c>
      <c r="H11" s="28"/>
      <c r="I11" s="28">
        <v>0</v>
      </c>
      <c r="J11" s="28"/>
      <c r="K11" s="28">
        <v>0</v>
      </c>
      <c r="L11" s="28"/>
      <c r="M11" s="28">
        <v>-11625323</v>
      </c>
      <c r="N11" s="28"/>
      <c r="O11" s="28">
        <v>167473941152</v>
      </c>
      <c r="P11" s="28"/>
      <c r="Q11" s="28">
        <v>15806895</v>
      </c>
      <c r="R11" s="28"/>
      <c r="S11" s="28">
        <v>15200</v>
      </c>
      <c r="T11" s="28"/>
      <c r="U11" s="28">
        <v>200240388287</v>
      </c>
      <c r="V11" s="28"/>
      <c r="W11" s="28">
        <v>238835228416.20001</v>
      </c>
      <c r="Y11" s="29">
        <v>3.8E-3</v>
      </c>
    </row>
    <row r="12" spans="1:25" s="27" customFormat="1" x14ac:dyDescent="0.45">
      <c r="A12" s="27" t="s">
        <v>18</v>
      </c>
      <c r="C12" s="28">
        <v>5487000</v>
      </c>
      <c r="D12" s="28"/>
      <c r="E12" s="28">
        <v>998293584900</v>
      </c>
      <c r="F12" s="28"/>
      <c r="G12" s="28">
        <v>1186976158407</v>
      </c>
      <c r="H12" s="28"/>
      <c r="I12" s="28">
        <v>0</v>
      </c>
      <c r="J12" s="28"/>
      <c r="K12" s="28">
        <v>0</v>
      </c>
      <c r="L12" s="28"/>
      <c r="M12" s="28">
        <v>0</v>
      </c>
      <c r="N12" s="28"/>
      <c r="O12" s="28">
        <v>0</v>
      </c>
      <c r="P12" s="28"/>
      <c r="Q12" s="28">
        <v>5487000</v>
      </c>
      <c r="R12" s="28"/>
      <c r="S12" s="28">
        <v>221076</v>
      </c>
      <c r="T12" s="28"/>
      <c r="U12" s="28">
        <v>998293584900</v>
      </c>
      <c r="V12" s="28"/>
      <c r="W12" s="28">
        <v>1205826400128.6001</v>
      </c>
      <c r="Y12" s="29">
        <v>1.9E-2</v>
      </c>
    </row>
    <row r="13" spans="1:25" s="27" customFormat="1" x14ac:dyDescent="0.45">
      <c r="A13" s="27" t="s">
        <v>19</v>
      </c>
      <c r="C13" s="28">
        <v>2635520</v>
      </c>
      <c r="D13" s="28"/>
      <c r="E13" s="28">
        <v>11773894601</v>
      </c>
      <c r="F13" s="28"/>
      <c r="G13" s="28">
        <v>13675557784.32</v>
      </c>
      <c r="H13" s="28"/>
      <c r="I13" s="28">
        <v>0</v>
      </c>
      <c r="J13" s="28"/>
      <c r="K13" s="28">
        <v>0</v>
      </c>
      <c r="L13" s="28"/>
      <c r="M13" s="28">
        <v>0</v>
      </c>
      <c r="N13" s="28"/>
      <c r="O13" s="28">
        <v>0</v>
      </c>
      <c r="P13" s="28"/>
      <c r="Q13" s="28">
        <v>2635520</v>
      </c>
      <c r="R13" s="28"/>
      <c r="S13" s="28">
        <v>6900</v>
      </c>
      <c r="T13" s="28"/>
      <c r="U13" s="28">
        <v>11773894601</v>
      </c>
      <c r="V13" s="28"/>
      <c r="W13" s="28">
        <v>18076886726.400002</v>
      </c>
      <c r="Y13" s="29">
        <v>2.9999999999999997E-4</v>
      </c>
    </row>
    <row r="14" spans="1:25" x14ac:dyDescent="0.45">
      <c r="A14" s="1" t="s">
        <v>20</v>
      </c>
      <c r="C14" s="3">
        <v>70247</v>
      </c>
      <c r="D14" s="3"/>
      <c r="E14" s="3">
        <v>70310780</v>
      </c>
      <c r="F14" s="3"/>
      <c r="G14" s="3">
        <v>69829030.349999994</v>
      </c>
      <c r="H14" s="3"/>
      <c r="I14" s="3">
        <v>0</v>
      </c>
      <c r="J14" s="3"/>
      <c r="K14" s="3">
        <v>0</v>
      </c>
      <c r="L14" s="3"/>
      <c r="M14" s="3">
        <v>0</v>
      </c>
      <c r="N14" s="3"/>
      <c r="O14" s="3">
        <v>0</v>
      </c>
      <c r="P14" s="3"/>
      <c r="Q14" s="3">
        <v>70247</v>
      </c>
      <c r="R14" s="3"/>
      <c r="S14" s="3">
        <v>1000</v>
      </c>
      <c r="T14" s="3"/>
      <c r="U14" s="3">
        <v>70310780</v>
      </c>
      <c r="V14" s="3"/>
      <c r="W14" s="3">
        <v>69829030.349999994</v>
      </c>
      <c r="Y14" s="4">
        <v>0</v>
      </c>
    </row>
    <row r="15" spans="1:25" x14ac:dyDescent="0.45">
      <c r="A15" s="1" t="s">
        <v>21</v>
      </c>
      <c r="C15" s="3">
        <v>13994627</v>
      </c>
      <c r="D15" s="3"/>
      <c r="E15" s="3">
        <v>75080581722</v>
      </c>
      <c r="F15" s="3"/>
      <c r="G15" s="3">
        <v>86250425609.970001</v>
      </c>
      <c r="H15" s="3"/>
      <c r="I15" s="3">
        <v>0</v>
      </c>
      <c r="J15" s="3"/>
      <c r="K15" s="3">
        <v>0</v>
      </c>
      <c r="L15" s="3"/>
      <c r="M15" s="3">
        <v>0</v>
      </c>
      <c r="N15" s="3"/>
      <c r="O15" s="3">
        <v>0</v>
      </c>
      <c r="P15" s="3"/>
      <c r="Q15" s="3">
        <v>13994627</v>
      </c>
      <c r="R15" s="3"/>
      <c r="S15" s="3">
        <v>7900</v>
      </c>
      <c r="T15" s="3"/>
      <c r="U15" s="3">
        <v>75080581722</v>
      </c>
      <c r="V15" s="3"/>
      <c r="W15" s="3">
        <v>109899735857.86501</v>
      </c>
      <c r="Y15" s="4">
        <v>1.6999999999999999E-3</v>
      </c>
    </row>
    <row r="16" spans="1:25" x14ac:dyDescent="0.45">
      <c r="A16" s="1" t="s">
        <v>22</v>
      </c>
      <c r="C16" s="3">
        <v>7000000</v>
      </c>
      <c r="D16" s="3"/>
      <c r="E16" s="3">
        <v>79261837200</v>
      </c>
      <c r="F16" s="3"/>
      <c r="G16" s="3">
        <v>83201081250</v>
      </c>
      <c r="H16" s="3"/>
      <c r="I16" s="3">
        <v>0</v>
      </c>
      <c r="J16" s="3"/>
      <c r="K16" s="3">
        <v>0</v>
      </c>
      <c r="L16" s="3"/>
      <c r="M16" s="3">
        <v>-7000000</v>
      </c>
      <c r="N16" s="3"/>
      <c r="O16" s="3">
        <v>97344274301</v>
      </c>
      <c r="P16" s="3"/>
      <c r="Q16" s="3">
        <v>0</v>
      </c>
      <c r="R16" s="3"/>
      <c r="S16" s="3">
        <v>0</v>
      </c>
      <c r="T16" s="3"/>
      <c r="U16" s="3">
        <v>0</v>
      </c>
      <c r="V16" s="3"/>
      <c r="W16" s="3">
        <v>0</v>
      </c>
      <c r="Y16" s="4">
        <v>0</v>
      </c>
    </row>
    <row r="17" spans="1:25" x14ac:dyDescent="0.45">
      <c r="A17" s="1" t="s">
        <v>23</v>
      </c>
      <c r="C17" s="3">
        <v>969375</v>
      </c>
      <c r="D17" s="3"/>
      <c r="E17" s="3">
        <v>223071838124</v>
      </c>
      <c r="F17" s="3"/>
      <c r="G17" s="3">
        <v>229643336819.53101</v>
      </c>
      <c r="H17" s="3"/>
      <c r="I17" s="3">
        <v>708516</v>
      </c>
      <c r="J17" s="3"/>
      <c r="K17" s="3">
        <v>200231896357</v>
      </c>
      <c r="L17" s="3"/>
      <c r="M17" s="3">
        <v>0</v>
      </c>
      <c r="N17" s="3"/>
      <c r="O17" s="3">
        <v>0</v>
      </c>
      <c r="P17" s="3"/>
      <c r="Q17" s="3">
        <v>1677891</v>
      </c>
      <c r="R17" s="3"/>
      <c r="S17" s="3">
        <v>306450</v>
      </c>
      <c r="T17" s="3"/>
      <c r="U17" s="3">
        <v>423303734481</v>
      </c>
      <c r="V17" s="3"/>
      <c r="W17" s="3">
        <v>513579096684.87201</v>
      </c>
      <c r="Y17" s="4">
        <v>8.0999999999999996E-3</v>
      </c>
    </row>
    <row r="18" spans="1:25" x14ac:dyDescent="0.45">
      <c r="A18" s="1" t="s">
        <v>24</v>
      </c>
      <c r="C18" s="3">
        <v>1283203</v>
      </c>
      <c r="D18" s="3"/>
      <c r="E18" s="3">
        <v>99831218632</v>
      </c>
      <c r="F18" s="3"/>
      <c r="G18" s="3">
        <v>112249464023.996</v>
      </c>
      <c r="H18" s="3"/>
      <c r="I18" s="3">
        <v>0</v>
      </c>
      <c r="J18" s="3"/>
      <c r="K18" s="3">
        <v>0</v>
      </c>
      <c r="L18" s="3"/>
      <c r="M18" s="3">
        <v>0</v>
      </c>
      <c r="N18" s="3"/>
      <c r="O18" s="3">
        <v>0</v>
      </c>
      <c r="P18" s="3"/>
      <c r="Q18" s="3">
        <v>1283203</v>
      </c>
      <c r="R18" s="3"/>
      <c r="S18" s="3">
        <v>112420</v>
      </c>
      <c r="T18" s="3"/>
      <c r="U18" s="3">
        <v>99831218632</v>
      </c>
      <c r="V18" s="3"/>
      <c r="W18" s="3">
        <v>144086375263.504</v>
      </c>
      <c r="Y18" s="4">
        <v>2.3E-3</v>
      </c>
    </row>
    <row r="19" spans="1:25" x14ac:dyDescent="0.45">
      <c r="A19" s="1" t="s">
        <v>25</v>
      </c>
      <c r="C19" s="3">
        <v>2000000</v>
      </c>
      <c r="D19" s="3"/>
      <c r="E19" s="3">
        <v>20023200000</v>
      </c>
      <c r="F19" s="3"/>
      <c r="G19" s="3">
        <v>21624290625</v>
      </c>
      <c r="H19" s="3"/>
      <c r="I19" s="3">
        <v>0</v>
      </c>
      <c r="J19" s="3"/>
      <c r="K19" s="3">
        <v>0</v>
      </c>
      <c r="L19" s="3"/>
      <c r="M19" s="3">
        <v>0</v>
      </c>
      <c r="N19" s="3"/>
      <c r="O19" s="3">
        <v>0</v>
      </c>
      <c r="P19" s="3"/>
      <c r="Q19" s="3">
        <v>2000000</v>
      </c>
      <c r="R19" s="3"/>
      <c r="S19" s="3">
        <v>14313</v>
      </c>
      <c r="T19" s="3"/>
      <c r="U19" s="3">
        <v>20023200000</v>
      </c>
      <c r="V19" s="3"/>
      <c r="W19" s="3">
        <f>28592006625-1290</f>
        <v>28592005335</v>
      </c>
      <c r="Y19" s="4">
        <v>5.0000000000000001E-4</v>
      </c>
    </row>
    <row r="20" spans="1:25" x14ac:dyDescent="0.45">
      <c r="A20" s="1" t="s">
        <v>26</v>
      </c>
      <c r="C20" s="3">
        <v>5000000</v>
      </c>
      <c r="D20" s="3"/>
      <c r="E20" s="3">
        <v>64029187800</v>
      </c>
      <c r="F20" s="3"/>
      <c r="G20" s="3">
        <v>68618418750</v>
      </c>
      <c r="H20" s="3"/>
      <c r="I20" s="3">
        <v>0</v>
      </c>
      <c r="J20" s="3"/>
      <c r="K20" s="3">
        <v>0</v>
      </c>
      <c r="L20" s="3"/>
      <c r="M20" s="3">
        <v>-5000000</v>
      </c>
      <c r="N20" s="3"/>
      <c r="O20" s="3">
        <v>76259334375</v>
      </c>
      <c r="P20" s="3"/>
      <c r="Q20" s="3">
        <v>0</v>
      </c>
      <c r="R20" s="3"/>
      <c r="S20" s="3">
        <v>0</v>
      </c>
      <c r="T20" s="3"/>
      <c r="U20" s="3">
        <v>0</v>
      </c>
      <c r="V20" s="3"/>
      <c r="W20" s="3">
        <v>0</v>
      </c>
      <c r="Y20" s="4">
        <v>0</v>
      </c>
    </row>
    <row r="21" spans="1:25" x14ac:dyDescent="0.45">
      <c r="A21" s="1" t="s">
        <v>27</v>
      </c>
      <c r="C21" s="3">
        <v>6989940</v>
      </c>
      <c r="D21" s="3"/>
      <c r="E21" s="3">
        <v>99292763722</v>
      </c>
      <c r="F21" s="3"/>
      <c r="G21" s="3">
        <f>116794515324.366-1291</f>
        <v>116794514033.366</v>
      </c>
      <c r="H21" s="3"/>
      <c r="I21" s="3">
        <v>0</v>
      </c>
      <c r="J21" s="3"/>
      <c r="K21" s="3">
        <v>0</v>
      </c>
      <c r="L21" s="3"/>
      <c r="M21" s="3">
        <v>-6989940</v>
      </c>
      <c r="N21" s="3"/>
      <c r="O21" s="3">
        <v>130590518184</v>
      </c>
      <c r="P21" s="3"/>
      <c r="Q21" s="3">
        <v>0</v>
      </c>
      <c r="R21" s="3"/>
      <c r="S21" s="3">
        <v>0</v>
      </c>
      <c r="T21" s="3"/>
      <c r="U21" s="3">
        <v>0</v>
      </c>
      <c r="V21" s="3"/>
      <c r="W21" s="3">
        <v>0</v>
      </c>
      <c r="Y21" s="4">
        <v>0</v>
      </c>
    </row>
    <row r="22" spans="1:25" ht="19.5" thickBot="1" x14ac:dyDescent="0.5">
      <c r="C22" s="5"/>
      <c r="D22" s="3"/>
      <c r="E22" s="5">
        <f>SUM(E9:E21)</f>
        <v>2798530128437</v>
      </c>
      <c r="F22" s="3"/>
      <c r="G22" s="5">
        <f>SUM(G9:G21)</f>
        <v>3195114231700.1191</v>
      </c>
      <c r="H22" s="3"/>
      <c r="I22" s="5"/>
      <c r="J22" s="3"/>
      <c r="K22" s="5">
        <f>SUM(K9:K21)</f>
        <v>200285923357</v>
      </c>
      <c r="L22" s="3"/>
      <c r="M22" s="5"/>
      <c r="N22" s="3"/>
      <c r="O22" s="5">
        <f>SUM(O9:O21)</f>
        <v>471862075671</v>
      </c>
      <c r="P22" s="3"/>
      <c r="Q22" s="5"/>
      <c r="R22" s="3"/>
      <c r="S22" s="5"/>
      <c r="T22" s="3"/>
      <c r="U22" s="5">
        <f>SUM(U9:U21)</f>
        <v>2608855566688</v>
      </c>
      <c r="V22" s="3"/>
      <c r="W22" s="5">
        <f>SUM(W9:W21)</f>
        <v>3174810386898.2041</v>
      </c>
      <c r="Y22" s="6">
        <f>SUM(Y9:Y21)</f>
        <v>5.0199999999999995E-2</v>
      </c>
    </row>
    <row r="23" spans="1:25" ht="19.5" thickTop="1" x14ac:dyDescent="0.45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5" x14ac:dyDescent="0.45">
      <c r="G24" s="2"/>
      <c r="M24" s="2"/>
      <c r="W24" s="2"/>
    </row>
    <row r="25" spans="1:25" x14ac:dyDescent="0.45">
      <c r="G25" s="2"/>
      <c r="M25" s="2"/>
      <c r="W25" s="2"/>
    </row>
    <row r="26" spans="1:25" x14ac:dyDescent="0.45">
      <c r="G26" s="2"/>
      <c r="M26" s="2"/>
      <c r="W26" s="2"/>
    </row>
    <row r="27" spans="1:25" x14ac:dyDescent="0.45">
      <c r="G27" s="2"/>
      <c r="W27" s="2"/>
    </row>
    <row r="28" spans="1:25" x14ac:dyDescent="0.45">
      <c r="G28" s="2"/>
      <c r="W28" s="10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9"/>
  <sheetViews>
    <sheetView rightToLeft="1" view="pageBreakPreview" zoomScale="85" zoomScaleNormal="85" zoomScaleSheetLayoutView="85" workbookViewId="0">
      <selection activeCell="I15" sqref="A15:I15"/>
    </sheetView>
  </sheetViews>
  <sheetFormatPr defaultRowHeight="18.75" x14ac:dyDescent="0.45"/>
  <cols>
    <col min="1" max="1" width="32.42578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21" style="1" customWidth="1"/>
    <col min="12" max="12" width="1" style="1" customWidth="1"/>
    <col min="13" max="13" width="21.28515625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17.1406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30" x14ac:dyDescent="0.45">
      <c r="A3" s="19" t="s">
        <v>202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6" spans="1:21" ht="30" x14ac:dyDescent="0.45">
      <c r="A6" s="19" t="s">
        <v>3</v>
      </c>
      <c r="C6" s="20" t="s">
        <v>204</v>
      </c>
      <c r="D6" s="20" t="s">
        <v>204</v>
      </c>
      <c r="E6" s="20" t="s">
        <v>204</v>
      </c>
      <c r="F6" s="20" t="s">
        <v>204</v>
      </c>
      <c r="G6" s="20" t="s">
        <v>204</v>
      </c>
      <c r="H6" s="20" t="s">
        <v>204</v>
      </c>
      <c r="I6" s="20" t="s">
        <v>204</v>
      </c>
      <c r="J6" s="20" t="s">
        <v>204</v>
      </c>
      <c r="K6" s="20" t="s">
        <v>204</v>
      </c>
      <c r="M6" s="20" t="s">
        <v>205</v>
      </c>
      <c r="N6" s="20" t="s">
        <v>205</v>
      </c>
      <c r="O6" s="20" t="s">
        <v>205</v>
      </c>
      <c r="P6" s="20" t="s">
        <v>205</v>
      </c>
      <c r="Q6" s="20" t="s">
        <v>205</v>
      </c>
      <c r="R6" s="20" t="s">
        <v>205</v>
      </c>
      <c r="S6" s="20" t="s">
        <v>205</v>
      </c>
      <c r="T6" s="20" t="s">
        <v>205</v>
      </c>
      <c r="U6" s="20" t="s">
        <v>205</v>
      </c>
    </row>
    <row r="7" spans="1:21" ht="30" x14ac:dyDescent="0.45">
      <c r="A7" s="20" t="s">
        <v>3</v>
      </c>
      <c r="C7" s="20" t="s">
        <v>223</v>
      </c>
      <c r="E7" s="20" t="s">
        <v>224</v>
      </c>
      <c r="G7" s="20" t="s">
        <v>225</v>
      </c>
      <c r="I7" s="20" t="s">
        <v>141</v>
      </c>
      <c r="K7" s="24" t="s">
        <v>226</v>
      </c>
      <c r="M7" s="20" t="s">
        <v>223</v>
      </c>
      <c r="O7" s="20" t="s">
        <v>224</v>
      </c>
      <c r="Q7" s="20" t="s">
        <v>225</v>
      </c>
      <c r="S7" s="20" t="s">
        <v>141</v>
      </c>
      <c r="U7" s="8" t="s">
        <v>226</v>
      </c>
    </row>
    <row r="8" spans="1:21" x14ac:dyDescent="0.45">
      <c r="A8" s="1" t="s">
        <v>15</v>
      </c>
      <c r="C8" s="3">
        <v>0</v>
      </c>
      <c r="D8" s="3"/>
      <c r="E8" s="3">
        <v>0</v>
      </c>
      <c r="F8" s="3"/>
      <c r="G8" s="3">
        <v>321461</v>
      </c>
      <c r="H8" s="3"/>
      <c r="I8" s="3">
        <v>321461</v>
      </c>
      <c r="K8" s="4">
        <v>0</v>
      </c>
      <c r="M8" s="3">
        <v>0</v>
      </c>
      <c r="N8" s="3"/>
      <c r="O8" s="3">
        <v>0</v>
      </c>
      <c r="P8" s="3"/>
      <c r="Q8" s="3">
        <v>321461</v>
      </c>
      <c r="R8" s="3"/>
      <c r="S8" s="3">
        <v>321461</v>
      </c>
      <c r="U8" s="4">
        <v>0</v>
      </c>
    </row>
    <row r="9" spans="1:21" x14ac:dyDescent="0.45">
      <c r="A9" s="1" t="s">
        <v>15</v>
      </c>
      <c r="C9" s="3">
        <v>0</v>
      </c>
      <c r="D9" s="3"/>
      <c r="E9" s="3">
        <v>0</v>
      </c>
      <c r="F9" s="3"/>
      <c r="G9" s="3">
        <v>85953659</v>
      </c>
      <c r="H9" s="3"/>
      <c r="I9" s="3">
        <v>85953659</v>
      </c>
      <c r="K9" s="4">
        <v>1E-4</v>
      </c>
      <c r="M9" s="3">
        <v>0</v>
      </c>
      <c r="N9" s="3"/>
      <c r="O9" s="3">
        <v>0</v>
      </c>
      <c r="P9" s="3"/>
      <c r="Q9" s="3">
        <v>85953659</v>
      </c>
      <c r="R9" s="3"/>
      <c r="S9" s="3">
        <v>85953659</v>
      </c>
      <c r="U9" s="4">
        <v>0</v>
      </c>
    </row>
    <row r="10" spans="1:21" x14ac:dyDescent="0.45">
      <c r="A10" s="1" t="s">
        <v>27</v>
      </c>
      <c r="C10" s="3">
        <v>0</v>
      </c>
      <c r="D10" s="3"/>
      <c r="E10" s="3">
        <v>0</v>
      </c>
      <c r="F10" s="3"/>
      <c r="G10" s="3">
        <v>26321416575</v>
      </c>
      <c r="H10" s="3"/>
      <c r="I10" s="3">
        <v>26321416575</v>
      </c>
      <c r="K10" s="4">
        <v>2.0799999999999999E-2</v>
      </c>
      <c r="M10" s="3">
        <v>0</v>
      </c>
      <c r="N10" s="3"/>
      <c r="O10" s="3">
        <v>0</v>
      </c>
      <c r="P10" s="3"/>
      <c r="Q10" s="3">
        <v>26321416575</v>
      </c>
      <c r="R10" s="3"/>
      <c r="S10" s="3">
        <v>26321416575</v>
      </c>
      <c r="U10" s="4">
        <v>6.6E-3</v>
      </c>
    </row>
    <row r="11" spans="1:21" x14ac:dyDescent="0.45">
      <c r="A11" s="1" t="s">
        <v>26</v>
      </c>
      <c r="C11" s="3">
        <v>0</v>
      </c>
      <c r="D11" s="3"/>
      <c r="E11" s="3">
        <v>0</v>
      </c>
      <c r="F11" s="3"/>
      <c r="G11" s="3">
        <v>10247816250</v>
      </c>
      <c r="H11" s="3"/>
      <c r="I11" s="3">
        <v>10247816250</v>
      </c>
      <c r="K11" s="4">
        <v>8.0999999999999996E-3</v>
      </c>
      <c r="M11" s="3">
        <v>0</v>
      </c>
      <c r="N11" s="3"/>
      <c r="O11" s="3">
        <v>0</v>
      </c>
      <c r="P11" s="3"/>
      <c r="Q11" s="3">
        <v>10247816250</v>
      </c>
      <c r="R11" s="3"/>
      <c r="S11" s="3">
        <v>10247816250</v>
      </c>
      <c r="U11" s="4">
        <v>2.5999999999999999E-3</v>
      </c>
    </row>
    <row r="12" spans="1:21" x14ac:dyDescent="0.45">
      <c r="A12" s="1" t="s">
        <v>22</v>
      </c>
      <c r="C12" s="3">
        <v>0</v>
      </c>
      <c r="D12" s="3"/>
      <c r="E12" s="3">
        <v>0</v>
      </c>
      <c r="F12" s="3"/>
      <c r="G12" s="3">
        <v>15191946176</v>
      </c>
      <c r="H12" s="3"/>
      <c r="I12" s="3">
        <v>15191946176</v>
      </c>
      <c r="K12" s="4">
        <v>1.2E-2</v>
      </c>
      <c r="M12" s="3">
        <v>0</v>
      </c>
      <c r="N12" s="3"/>
      <c r="O12" s="3">
        <v>0</v>
      </c>
      <c r="P12" s="3"/>
      <c r="Q12" s="3">
        <v>15191946176</v>
      </c>
      <c r="R12" s="3"/>
      <c r="S12" s="3">
        <v>15191946176</v>
      </c>
      <c r="U12" s="4">
        <v>3.8E-3</v>
      </c>
    </row>
    <row r="13" spans="1:21" x14ac:dyDescent="0.45">
      <c r="A13" s="1" t="s">
        <v>17</v>
      </c>
      <c r="C13" s="3">
        <v>0</v>
      </c>
      <c r="D13" s="3"/>
      <c r="E13" s="3">
        <v>28770900875</v>
      </c>
      <c r="F13" s="3"/>
      <c r="G13" s="3">
        <f>3134949455+1</f>
        <v>3134949456</v>
      </c>
      <c r="H13" s="3"/>
      <c r="I13" s="3">
        <v>31905850330</v>
      </c>
      <c r="K13" s="4">
        <v>2.52E-2</v>
      </c>
      <c r="M13" s="3">
        <v>0</v>
      </c>
      <c r="N13" s="3"/>
      <c r="O13" s="3">
        <v>15384302690</v>
      </c>
      <c r="P13" s="3"/>
      <c r="Q13" s="3">
        <v>3134949455</v>
      </c>
      <c r="R13" s="3"/>
      <c r="S13" s="3">
        <v>18519252145</v>
      </c>
      <c r="U13" s="4">
        <v>4.5999999999999999E-3</v>
      </c>
    </row>
    <row r="14" spans="1:21" x14ac:dyDescent="0.45">
      <c r="A14" s="1" t="s">
        <v>217</v>
      </c>
      <c r="C14" s="3">
        <v>0</v>
      </c>
      <c r="D14" s="3"/>
      <c r="E14" s="3">
        <v>0</v>
      </c>
      <c r="F14" s="3"/>
      <c r="G14" s="3">
        <v>0</v>
      </c>
      <c r="H14" s="3"/>
      <c r="I14" s="3">
        <v>0</v>
      </c>
      <c r="K14" s="4">
        <v>0</v>
      </c>
      <c r="M14" s="3">
        <v>0</v>
      </c>
      <c r="N14" s="3"/>
      <c r="O14" s="3">
        <v>0</v>
      </c>
      <c r="P14" s="3"/>
      <c r="Q14" s="3">
        <v>158841</v>
      </c>
      <c r="R14" s="3"/>
      <c r="S14" s="3">
        <v>158841</v>
      </c>
      <c r="U14" s="4">
        <v>0</v>
      </c>
    </row>
    <row r="15" spans="1:21" x14ac:dyDescent="0.45">
      <c r="A15" s="1" t="s">
        <v>23</v>
      </c>
      <c r="C15" s="3">
        <v>0</v>
      </c>
      <c r="D15" s="3"/>
      <c r="E15" s="3">
        <v>83703863508</v>
      </c>
      <c r="F15" s="3"/>
      <c r="G15" s="3">
        <v>0</v>
      </c>
      <c r="H15" s="3"/>
      <c r="I15" s="3">
        <v>83703863508</v>
      </c>
      <c r="K15" s="4">
        <v>6.6000000000000003E-2</v>
      </c>
      <c r="M15" s="3">
        <v>0</v>
      </c>
      <c r="N15" s="3"/>
      <c r="O15" s="3">
        <v>86597629071</v>
      </c>
      <c r="P15" s="3"/>
      <c r="Q15" s="3">
        <v>8194323071</v>
      </c>
      <c r="R15" s="3"/>
      <c r="S15" s="3">
        <v>94791952142</v>
      </c>
      <c r="U15" s="4">
        <v>2.3699999999999999E-2</v>
      </c>
    </row>
    <row r="16" spans="1:21" x14ac:dyDescent="0.45">
      <c r="A16" s="1" t="s">
        <v>218</v>
      </c>
      <c r="C16" s="3">
        <v>0</v>
      </c>
      <c r="D16" s="3"/>
      <c r="E16" s="3">
        <v>0</v>
      </c>
      <c r="F16" s="3"/>
      <c r="G16" s="3">
        <v>0</v>
      </c>
      <c r="H16" s="3"/>
      <c r="I16" s="3">
        <v>0</v>
      </c>
      <c r="K16" s="4">
        <v>0</v>
      </c>
      <c r="M16" s="3">
        <v>0</v>
      </c>
      <c r="N16" s="3"/>
      <c r="O16" s="3">
        <v>0</v>
      </c>
      <c r="P16" s="3"/>
      <c r="Q16" s="3">
        <v>-39542109525</v>
      </c>
      <c r="R16" s="3"/>
      <c r="S16" s="3">
        <v>-39542109525</v>
      </c>
      <c r="U16" s="4">
        <v>-9.9000000000000008E-3</v>
      </c>
    </row>
    <row r="17" spans="1:21" x14ac:dyDescent="0.45">
      <c r="A17" s="1" t="s">
        <v>219</v>
      </c>
      <c r="C17" s="3">
        <v>0</v>
      </c>
      <c r="D17" s="3"/>
      <c r="E17" s="3">
        <v>0</v>
      </c>
      <c r="F17" s="3"/>
      <c r="G17" s="3">
        <v>0</v>
      </c>
      <c r="H17" s="3"/>
      <c r="I17" s="3">
        <v>0</v>
      </c>
      <c r="K17" s="4">
        <v>0</v>
      </c>
      <c r="M17" s="3">
        <v>0</v>
      </c>
      <c r="N17" s="3"/>
      <c r="O17" s="3">
        <v>0</v>
      </c>
      <c r="P17" s="3"/>
      <c r="Q17" s="3">
        <v>22938821657</v>
      </c>
      <c r="R17" s="3"/>
      <c r="S17" s="3">
        <v>22938821657</v>
      </c>
      <c r="U17" s="4">
        <v>5.7000000000000002E-3</v>
      </c>
    </row>
    <row r="18" spans="1:21" x14ac:dyDescent="0.45">
      <c r="A18" s="1" t="s">
        <v>220</v>
      </c>
      <c r="C18" s="3">
        <v>0</v>
      </c>
      <c r="D18" s="3"/>
      <c r="E18" s="3">
        <v>0</v>
      </c>
      <c r="F18" s="3"/>
      <c r="G18" s="3">
        <v>0</v>
      </c>
      <c r="H18" s="3"/>
      <c r="I18" s="3">
        <v>0</v>
      </c>
      <c r="K18" s="4">
        <v>0</v>
      </c>
      <c r="M18" s="3">
        <v>0</v>
      </c>
      <c r="N18" s="3"/>
      <c r="O18" s="3">
        <v>0</v>
      </c>
      <c r="P18" s="3"/>
      <c r="Q18" s="3">
        <v>83622451</v>
      </c>
      <c r="R18" s="3"/>
      <c r="S18" s="3">
        <v>83622451</v>
      </c>
      <c r="U18" s="4">
        <v>0</v>
      </c>
    </row>
    <row r="19" spans="1:21" x14ac:dyDescent="0.45">
      <c r="A19" s="1" t="s">
        <v>25</v>
      </c>
      <c r="C19" s="3">
        <v>0</v>
      </c>
      <c r="D19" s="3"/>
      <c r="E19" s="3">
        <v>6967716000</v>
      </c>
      <c r="F19" s="3"/>
      <c r="G19" s="3">
        <v>0</v>
      </c>
      <c r="H19" s="3"/>
      <c r="I19" s="3">
        <v>6967716000</v>
      </c>
      <c r="K19" s="4">
        <v>5.4999999999999997E-3</v>
      </c>
      <c r="M19" s="3">
        <v>0</v>
      </c>
      <c r="N19" s="3"/>
      <c r="O19" s="3">
        <v>7694851502</v>
      </c>
      <c r="P19" s="3"/>
      <c r="Q19" s="3">
        <v>1956673693</v>
      </c>
      <c r="R19" s="3"/>
      <c r="S19" s="3">
        <v>9651525195</v>
      </c>
      <c r="U19" s="4">
        <v>2.3999999999999998E-3</v>
      </c>
    </row>
    <row r="20" spans="1:21" x14ac:dyDescent="0.45">
      <c r="A20" s="1" t="s">
        <v>20</v>
      </c>
      <c r="C20" s="3">
        <v>0</v>
      </c>
      <c r="D20" s="3"/>
      <c r="E20" s="3">
        <v>0</v>
      </c>
      <c r="F20" s="3"/>
      <c r="G20" s="3">
        <v>0</v>
      </c>
      <c r="H20" s="3"/>
      <c r="I20" s="3">
        <v>0</v>
      </c>
      <c r="K20" s="4">
        <v>0</v>
      </c>
      <c r="M20" s="3">
        <v>0</v>
      </c>
      <c r="N20" s="3"/>
      <c r="O20" s="3">
        <v>0</v>
      </c>
      <c r="P20" s="3"/>
      <c r="Q20" s="3">
        <v>0</v>
      </c>
      <c r="R20" s="3"/>
      <c r="S20" s="3">
        <v>0</v>
      </c>
      <c r="U20" s="4">
        <v>0</v>
      </c>
    </row>
    <row r="21" spans="1:21" x14ac:dyDescent="0.45">
      <c r="A21" s="1" t="s">
        <v>18</v>
      </c>
      <c r="C21" s="3">
        <v>0</v>
      </c>
      <c r="D21" s="3"/>
      <c r="E21" s="3">
        <v>18850241721</v>
      </c>
      <c r="F21" s="3"/>
      <c r="G21" s="3">
        <v>0</v>
      </c>
      <c r="H21" s="3"/>
      <c r="I21" s="3">
        <v>18850241721</v>
      </c>
      <c r="K21" s="4">
        <v>1.49E-2</v>
      </c>
      <c r="M21" s="3">
        <v>0</v>
      </c>
      <c r="N21" s="3"/>
      <c r="O21" s="3">
        <v>56921621124</v>
      </c>
      <c r="P21" s="3"/>
      <c r="Q21" s="3">
        <v>0</v>
      </c>
      <c r="R21" s="3"/>
      <c r="S21" s="3">
        <v>56921621124</v>
      </c>
      <c r="U21" s="4">
        <v>1.43E-2</v>
      </c>
    </row>
    <row r="22" spans="1:21" x14ac:dyDescent="0.45">
      <c r="A22" s="1" t="s">
        <v>16</v>
      </c>
      <c r="C22" s="3">
        <v>0</v>
      </c>
      <c r="D22" s="3"/>
      <c r="E22" s="3">
        <v>14290698867</v>
      </c>
      <c r="F22" s="3"/>
      <c r="G22" s="3">
        <v>0</v>
      </c>
      <c r="H22" s="3"/>
      <c r="I22" s="3">
        <v>14290698867</v>
      </c>
      <c r="K22" s="4">
        <v>1.1299999999999999E-2</v>
      </c>
      <c r="M22" s="3">
        <v>0</v>
      </c>
      <c r="N22" s="3"/>
      <c r="O22" s="3">
        <v>43226411449</v>
      </c>
      <c r="P22" s="3"/>
      <c r="Q22" s="3">
        <v>0</v>
      </c>
      <c r="R22" s="3"/>
      <c r="S22" s="3">
        <v>43226411449</v>
      </c>
      <c r="U22" s="4">
        <v>1.0800000000000001E-2</v>
      </c>
    </row>
    <row r="23" spans="1:21" x14ac:dyDescent="0.45">
      <c r="A23" s="1" t="s">
        <v>19</v>
      </c>
      <c r="C23" s="3">
        <v>0</v>
      </c>
      <c r="D23" s="3"/>
      <c r="E23" s="3">
        <v>4401328942</v>
      </c>
      <c r="F23" s="3"/>
      <c r="G23" s="3">
        <v>0</v>
      </c>
      <c r="H23" s="3"/>
      <c r="I23" s="3">
        <v>4401328942</v>
      </c>
      <c r="K23" s="4">
        <v>3.5000000000000001E-3</v>
      </c>
      <c r="M23" s="3">
        <v>0</v>
      </c>
      <c r="N23" s="3"/>
      <c r="O23" s="3">
        <v>7804499356</v>
      </c>
      <c r="P23" s="3"/>
      <c r="Q23" s="3">
        <v>0</v>
      </c>
      <c r="R23" s="3"/>
      <c r="S23" s="3">
        <v>7804499356</v>
      </c>
      <c r="U23" s="4">
        <v>2E-3</v>
      </c>
    </row>
    <row r="24" spans="1:21" x14ac:dyDescent="0.45">
      <c r="A24" s="1" t="s">
        <v>21</v>
      </c>
      <c r="C24" s="3">
        <v>0</v>
      </c>
      <c r="D24" s="3"/>
      <c r="E24" s="3">
        <v>23649310248</v>
      </c>
      <c r="F24" s="3"/>
      <c r="G24" s="3">
        <v>0</v>
      </c>
      <c r="H24" s="3"/>
      <c r="I24" s="3">
        <v>23649310248</v>
      </c>
      <c r="K24" s="4">
        <v>1.8700000000000001E-2</v>
      </c>
      <c r="M24" s="3">
        <v>0</v>
      </c>
      <c r="N24" s="3"/>
      <c r="O24" s="3">
        <v>29631194604</v>
      </c>
      <c r="P24" s="3"/>
      <c r="Q24" s="3">
        <v>0</v>
      </c>
      <c r="R24" s="3"/>
      <c r="S24" s="3">
        <v>29631194604</v>
      </c>
      <c r="U24" s="4">
        <v>7.4000000000000003E-3</v>
      </c>
    </row>
    <row r="25" spans="1:21" x14ac:dyDescent="0.45">
      <c r="A25" s="1" t="s">
        <v>24</v>
      </c>
      <c r="C25" s="3">
        <v>0</v>
      </c>
      <c r="D25" s="3"/>
      <c r="E25" s="3">
        <f>31836911240+12</f>
        <v>31836911252</v>
      </c>
      <c r="F25" s="3"/>
      <c r="G25" s="3">
        <v>0</v>
      </c>
      <c r="H25" s="3"/>
      <c r="I25" s="3">
        <v>31836911240</v>
      </c>
      <c r="K25" s="4">
        <v>2.5100000000000001E-2</v>
      </c>
      <c r="M25" s="3">
        <v>0</v>
      </c>
      <c r="N25" s="3"/>
      <c r="O25" s="3">
        <f>38732345316+15</f>
        <v>38732345331</v>
      </c>
      <c r="P25" s="3"/>
      <c r="Q25" s="3">
        <v>0</v>
      </c>
      <c r="R25" s="3"/>
      <c r="S25" s="3">
        <v>38732345316</v>
      </c>
      <c r="U25" s="4">
        <v>9.7000000000000003E-3</v>
      </c>
    </row>
    <row r="26" spans="1:21" ht="19.5" thickBot="1" x14ac:dyDescent="0.5">
      <c r="C26" s="5">
        <f>SUM(C8:C25)</f>
        <v>0</v>
      </c>
      <c r="D26" s="3"/>
      <c r="E26" s="5">
        <f>SUM(E8:E25)</f>
        <v>212470971413</v>
      </c>
      <c r="F26" s="3"/>
      <c r="G26" s="5">
        <f>SUM(G8:G25)</f>
        <v>54982403577</v>
      </c>
      <c r="H26" s="3"/>
      <c r="I26" s="5">
        <f>SUM(I8:I25)</f>
        <v>267453374977</v>
      </c>
      <c r="K26" s="6">
        <f>SUM(K8:K25)</f>
        <v>0.2112</v>
      </c>
      <c r="M26" s="5">
        <f>SUM(M8:M25)</f>
        <v>0</v>
      </c>
      <c r="N26" s="3"/>
      <c r="O26" s="5">
        <f>SUM(O8:O25)</f>
        <v>285992855127</v>
      </c>
      <c r="P26" s="3"/>
      <c r="Q26" s="5">
        <f>SUM(Q8:Q25)</f>
        <v>48613893764</v>
      </c>
      <c r="R26" s="3"/>
      <c r="S26" s="5">
        <f>SUM(S8:S25)</f>
        <v>334606748876</v>
      </c>
      <c r="U26" s="6">
        <f>SUM(U8:U25)</f>
        <v>8.3699999999999997E-2</v>
      </c>
    </row>
    <row r="27" spans="1:21" ht="19.5" thickTop="1" x14ac:dyDescent="0.45">
      <c r="C27" s="3"/>
      <c r="D27" s="3"/>
      <c r="E27" s="3"/>
      <c r="F27" s="3"/>
      <c r="G27" s="3"/>
      <c r="H27" s="3"/>
      <c r="I27" s="3"/>
      <c r="M27" s="3"/>
      <c r="N27" s="3"/>
      <c r="O27" s="3"/>
      <c r="P27" s="3"/>
      <c r="Q27" s="3"/>
      <c r="R27" s="3"/>
      <c r="S27" s="3"/>
    </row>
    <row r="28" spans="1:21" x14ac:dyDescent="0.45">
      <c r="C28" s="3"/>
      <c r="D28" s="3"/>
      <c r="E28" s="3"/>
      <c r="F28" s="3"/>
      <c r="G28" s="3"/>
      <c r="H28" s="3"/>
      <c r="I28" s="3"/>
    </row>
    <row r="29" spans="1:21" x14ac:dyDescent="0.45">
      <c r="C29" s="3"/>
      <c r="D29" s="3"/>
      <c r="E29" s="3"/>
      <c r="F29" s="3"/>
      <c r="G29" s="3"/>
      <c r="H29" s="3"/>
      <c r="I29" s="3"/>
      <c r="M29" s="10"/>
      <c r="O29" s="10"/>
      <c r="Q29" s="10"/>
    </row>
    <row r="30" spans="1:21" x14ac:dyDescent="0.45">
      <c r="C30" s="3"/>
      <c r="D30" s="3"/>
      <c r="E30" s="3"/>
      <c r="F30" s="3"/>
      <c r="G30" s="3"/>
      <c r="H30" s="3"/>
      <c r="I30" s="3"/>
      <c r="M30" s="3"/>
      <c r="O30" s="10"/>
    </row>
    <row r="31" spans="1:21" x14ac:dyDescent="0.45">
      <c r="C31" s="3"/>
      <c r="D31" s="3"/>
      <c r="E31" s="3"/>
      <c r="F31" s="3"/>
      <c r="G31" s="3"/>
      <c r="H31" s="3"/>
      <c r="I31" s="3"/>
      <c r="O31" s="10"/>
      <c r="Q31" s="10"/>
    </row>
    <row r="32" spans="1:21" x14ac:dyDescent="0.45">
      <c r="C32" s="3"/>
      <c r="D32" s="3"/>
      <c r="E32" s="3"/>
      <c r="F32" s="3"/>
      <c r="G32" s="3"/>
      <c r="H32" s="3"/>
      <c r="I32" s="3"/>
    </row>
    <row r="33" spans="3:9" x14ac:dyDescent="0.45">
      <c r="C33" s="3"/>
      <c r="D33" s="3"/>
      <c r="E33" s="3"/>
      <c r="F33" s="3"/>
      <c r="G33" s="3"/>
      <c r="H33" s="3"/>
      <c r="I33" s="3"/>
    </row>
    <row r="34" spans="3:9" x14ac:dyDescent="0.45">
      <c r="G34" s="3"/>
    </row>
    <row r="35" spans="3:9" x14ac:dyDescent="0.45">
      <c r="G35" s="3"/>
    </row>
    <row r="36" spans="3:9" x14ac:dyDescent="0.45">
      <c r="G36" s="3"/>
    </row>
    <row r="37" spans="3:9" x14ac:dyDescent="0.45">
      <c r="G37" s="3"/>
    </row>
    <row r="38" spans="3:9" x14ac:dyDescent="0.45">
      <c r="G38" s="3"/>
    </row>
    <row r="39" spans="3:9" x14ac:dyDescent="0.45">
      <c r="G39" s="3"/>
    </row>
  </sheetData>
  <mergeCells count="15">
    <mergeCell ref="A4:U4"/>
    <mergeCell ref="A3:U3"/>
    <mergeCell ref="A2:U2"/>
    <mergeCell ref="S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R40"/>
  <sheetViews>
    <sheetView rightToLeft="1" view="pageBreakPreview" zoomScale="60" zoomScaleNormal="100" workbookViewId="0">
      <selection activeCell="W17" sqref="W17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7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8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8" ht="30" x14ac:dyDescent="0.45">
      <c r="A3" s="19" t="s">
        <v>202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8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8" ht="30" x14ac:dyDescent="0.45">
      <c r="A6" s="19" t="s">
        <v>206</v>
      </c>
      <c r="C6" s="20" t="s">
        <v>204</v>
      </c>
      <c r="D6" s="20" t="s">
        <v>204</v>
      </c>
      <c r="E6" s="20" t="s">
        <v>204</v>
      </c>
      <c r="F6" s="20" t="s">
        <v>204</v>
      </c>
      <c r="G6" s="20" t="s">
        <v>204</v>
      </c>
      <c r="H6" s="20" t="s">
        <v>204</v>
      </c>
      <c r="I6" s="20" t="s">
        <v>204</v>
      </c>
      <c r="K6" s="20" t="s">
        <v>205</v>
      </c>
      <c r="L6" s="20" t="s">
        <v>205</v>
      </c>
      <c r="M6" s="20" t="s">
        <v>205</v>
      </c>
      <c r="N6" s="20" t="s">
        <v>205</v>
      </c>
      <c r="O6" s="20" t="s">
        <v>205</v>
      </c>
      <c r="P6" s="20" t="s">
        <v>205</v>
      </c>
      <c r="Q6" s="20" t="s">
        <v>205</v>
      </c>
    </row>
    <row r="7" spans="1:18" ht="30" x14ac:dyDescent="0.45">
      <c r="A7" s="20" t="s">
        <v>206</v>
      </c>
      <c r="C7" s="20" t="s">
        <v>227</v>
      </c>
      <c r="E7" s="20" t="s">
        <v>224</v>
      </c>
      <c r="G7" s="20" t="s">
        <v>225</v>
      </c>
      <c r="I7" s="20" t="s">
        <v>228</v>
      </c>
      <c r="K7" s="20" t="s">
        <v>227</v>
      </c>
      <c r="M7" s="20" t="s">
        <v>224</v>
      </c>
      <c r="O7" s="20" t="s">
        <v>225</v>
      </c>
      <c r="Q7" s="20" t="s">
        <v>228</v>
      </c>
    </row>
    <row r="8" spans="1:18" x14ac:dyDescent="0.45">
      <c r="A8" s="1" t="s">
        <v>121</v>
      </c>
      <c r="C8" s="3">
        <v>0</v>
      </c>
      <c r="D8" s="3"/>
      <c r="E8" s="3">
        <v>0</v>
      </c>
      <c r="F8" s="3"/>
      <c r="G8" s="3">
        <v>4106745219</v>
      </c>
      <c r="H8" s="3"/>
      <c r="I8" s="3">
        <v>4106745219</v>
      </c>
      <c r="J8" s="3"/>
      <c r="K8" s="3">
        <v>0</v>
      </c>
      <c r="L8" s="3"/>
      <c r="M8" s="3">
        <v>0</v>
      </c>
      <c r="N8" s="3"/>
      <c r="O8" s="3">
        <v>4106745219</v>
      </c>
      <c r="P8" s="3"/>
      <c r="Q8" s="3">
        <v>4106745219</v>
      </c>
      <c r="R8" s="3"/>
    </row>
    <row r="9" spans="1:18" x14ac:dyDescent="0.45">
      <c r="A9" s="1" t="s">
        <v>114</v>
      </c>
      <c r="C9" s="3">
        <v>44205745517</v>
      </c>
      <c r="D9" s="3"/>
      <c r="E9" s="3">
        <v>0</v>
      </c>
      <c r="F9" s="3"/>
      <c r="G9" s="3">
        <v>0</v>
      </c>
      <c r="H9" s="3"/>
      <c r="I9" s="3">
        <v>44205745517</v>
      </c>
      <c r="J9" s="3"/>
      <c r="K9" s="3">
        <v>91524002054</v>
      </c>
      <c r="L9" s="3"/>
      <c r="M9" s="3">
        <v>29420984110</v>
      </c>
      <c r="N9" s="3"/>
      <c r="O9" s="3">
        <v>9810269</v>
      </c>
      <c r="P9" s="3"/>
      <c r="Q9" s="3">
        <v>120954796433</v>
      </c>
      <c r="R9" s="3"/>
    </row>
    <row r="10" spans="1:18" x14ac:dyDescent="0.45">
      <c r="A10" s="1" t="s">
        <v>117</v>
      </c>
      <c r="C10" s="3">
        <v>29321268510</v>
      </c>
      <c r="D10" s="3"/>
      <c r="E10" s="3">
        <v>19926355505</v>
      </c>
      <c r="F10" s="3"/>
      <c r="G10" s="3">
        <v>0</v>
      </c>
      <c r="H10" s="3"/>
      <c r="I10" s="3">
        <v>49247624015</v>
      </c>
      <c r="J10" s="3"/>
      <c r="K10" s="3">
        <v>87546162073</v>
      </c>
      <c r="L10" s="3"/>
      <c r="M10" s="3">
        <v>39852733194</v>
      </c>
      <c r="N10" s="3"/>
      <c r="O10" s="3">
        <v>9998188</v>
      </c>
      <c r="P10" s="3"/>
      <c r="Q10" s="3">
        <v>127408893455</v>
      </c>
      <c r="R10" s="3"/>
    </row>
    <row r="11" spans="1:18" x14ac:dyDescent="0.45">
      <c r="A11" s="1" t="s">
        <v>221</v>
      </c>
      <c r="C11" s="3">
        <v>0</v>
      </c>
      <c r="D11" s="3"/>
      <c r="E11" s="3">
        <v>0</v>
      </c>
      <c r="F11" s="3"/>
      <c r="G11" s="3">
        <v>0</v>
      </c>
      <c r="H11" s="3"/>
      <c r="I11" s="3">
        <v>0</v>
      </c>
      <c r="J11" s="3"/>
      <c r="K11" s="3">
        <v>0</v>
      </c>
      <c r="L11" s="3"/>
      <c r="M11" s="3">
        <v>0</v>
      </c>
      <c r="N11" s="3"/>
      <c r="O11" s="3">
        <v>359007631</v>
      </c>
      <c r="P11" s="3"/>
      <c r="Q11" s="3">
        <v>359007631</v>
      </c>
      <c r="R11" s="3"/>
    </row>
    <row r="12" spans="1:18" x14ac:dyDescent="0.45">
      <c r="A12" s="1" t="s">
        <v>81</v>
      </c>
      <c r="C12" s="3">
        <v>14021211650</v>
      </c>
      <c r="D12" s="3"/>
      <c r="E12" s="3">
        <v>0</v>
      </c>
      <c r="F12" s="3"/>
      <c r="G12" s="3">
        <v>0</v>
      </c>
      <c r="H12" s="3"/>
      <c r="I12" s="3">
        <v>14021211650</v>
      </c>
      <c r="J12" s="3"/>
      <c r="K12" s="3">
        <v>43819703262</v>
      </c>
      <c r="L12" s="3"/>
      <c r="M12" s="3">
        <v>9948196562</v>
      </c>
      <c r="N12" s="3"/>
      <c r="O12" s="3">
        <v>49990938</v>
      </c>
      <c r="P12" s="3"/>
      <c r="Q12" s="3">
        <v>53817890762</v>
      </c>
      <c r="R12" s="3"/>
    </row>
    <row r="13" spans="1:18" x14ac:dyDescent="0.45">
      <c r="A13" s="1" t="s">
        <v>108</v>
      </c>
      <c r="C13" s="3">
        <v>7079178083</v>
      </c>
      <c r="D13" s="3"/>
      <c r="E13" s="3">
        <v>0</v>
      </c>
      <c r="F13" s="3"/>
      <c r="G13" s="3">
        <v>0</v>
      </c>
      <c r="H13" s="3"/>
      <c r="I13" s="3">
        <v>7079178083</v>
      </c>
      <c r="J13" s="3"/>
      <c r="K13" s="3">
        <v>31874931194</v>
      </c>
      <c r="L13" s="3"/>
      <c r="M13" s="3">
        <v>4949102812</v>
      </c>
      <c r="N13" s="3"/>
      <c r="O13" s="3">
        <v>49990938</v>
      </c>
      <c r="P13" s="3"/>
      <c r="Q13" s="3">
        <v>36874024944</v>
      </c>
      <c r="R13" s="3"/>
    </row>
    <row r="14" spans="1:18" x14ac:dyDescent="0.45">
      <c r="A14" s="1" t="s">
        <v>99</v>
      </c>
      <c r="C14" s="3">
        <v>7655582603</v>
      </c>
      <c r="D14" s="3"/>
      <c r="E14" s="3">
        <v>-4512939681</v>
      </c>
      <c r="F14" s="3"/>
      <c r="G14" s="3">
        <v>0</v>
      </c>
      <c r="H14" s="3"/>
      <c r="I14" s="3">
        <v>3142642922</v>
      </c>
      <c r="J14" s="3"/>
      <c r="K14" s="3">
        <v>37931294411</v>
      </c>
      <c r="L14" s="3"/>
      <c r="M14" s="3">
        <v>3065719534</v>
      </c>
      <c r="N14" s="3"/>
      <c r="O14" s="3">
        <v>1594548000</v>
      </c>
      <c r="P14" s="3"/>
      <c r="Q14" s="3">
        <v>42591561945</v>
      </c>
      <c r="R14" s="3"/>
    </row>
    <row r="15" spans="1:18" x14ac:dyDescent="0.45">
      <c r="A15" s="1" t="s">
        <v>84</v>
      </c>
      <c r="C15" s="3">
        <v>36156325125</v>
      </c>
      <c r="D15" s="3"/>
      <c r="E15" s="3">
        <v>0</v>
      </c>
      <c r="F15" s="3"/>
      <c r="G15" s="3">
        <v>0</v>
      </c>
      <c r="H15" s="3"/>
      <c r="I15" s="3">
        <v>36156325125</v>
      </c>
      <c r="J15" s="3"/>
      <c r="K15" s="3">
        <v>109655496595</v>
      </c>
      <c r="L15" s="3"/>
      <c r="M15" s="3">
        <v>24945477812</v>
      </c>
      <c r="N15" s="3"/>
      <c r="O15" s="3">
        <v>49990938</v>
      </c>
      <c r="P15" s="3"/>
      <c r="Q15" s="3">
        <v>134650965345</v>
      </c>
      <c r="R15" s="3"/>
    </row>
    <row r="16" spans="1:18" x14ac:dyDescent="0.45">
      <c r="A16" s="1" t="s">
        <v>87</v>
      </c>
      <c r="C16" s="3">
        <v>3556823852</v>
      </c>
      <c r="D16" s="3"/>
      <c r="E16" s="3">
        <v>-14591294848</v>
      </c>
      <c r="F16" s="3"/>
      <c r="G16" s="3">
        <v>0</v>
      </c>
      <c r="H16" s="3"/>
      <c r="I16" s="3">
        <v>-11034470996</v>
      </c>
      <c r="J16" s="3"/>
      <c r="K16" s="3">
        <v>50775249201</v>
      </c>
      <c r="L16" s="3"/>
      <c r="M16" s="3">
        <v>-12508776388</v>
      </c>
      <c r="N16" s="3"/>
      <c r="O16" s="3">
        <v>-47456310040</v>
      </c>
      <c r="P16" s="3"/>
      <c r="Q16" s="3">
        <v>-9189837227</v>
      </c>
      <c r="R16" s="3"/>
    </row>
    <row r="17" spans="1:18" x14ac:dyDescent="0.45">
      <c r="A17" s="1" t="s">
        <v>66</v>
      </c>
      <c r="C17" s="3">
        <v>429323163086</v>
      </c>
      <c r="D17" s="3"/>
      <c r="E17" s="3">
        <v>0</v>
      </c>
      <c r="F17" s="3"/>
      <c r="G17" s="3">
        <v>0</v>
      </c>
      <c r="H17" s="3"/>
      <c r="I17" s="3">
        <v>429323163086</v>
      </c>
      <c r="J17" s="3"/>
      <c r="K17" s="3">
        <v>628861189113</v>
      </c>
      <c r="L17" s="3"/>
      <c r="M17" s="3">
        <v>64977220743</v>
      </c>
      <c r="N17" s="3"/>
      <c r="O17" s="3">
        <v>9998188</v>
      </c>
      <c r="P17" s="3"/>
      <c r="Q17" s="3">
        <v>693848408044</v>
      </c>
      <c r="R17" s="3"/>
    </row>
    <row r="18" spans="1:18" x14ac:dyDescent="0.45">
      <c r="A18" s="1" t="s">
        <v>222</v>
      </c>
      <c r="C18" s="3">
        <v>0</v>
      </c>
      <c r="D18" s="3"/>
      <c r="E18" s="3">
        <v>0</v>
      </c>
      <c r="F18" s="3"/>
      <c r="G18" s="3">
        <v>0</v>
      </c>
      <c r="H18" s="3"/>
      <c r="I18" s="3">
        <v>0</v>
      </c>
      <c r="J18" s="3"/>
      <c r="K18" s="3">
        <v>0</v>
      </c>
      <c r="L18" s="3"/>
      <c r="M18" s="3">
        <v>0</v>
      </c>
      <c r="N18" s="3"/>
      <c r="O18" s="3">
        <v>-32847208336</v>
      </c>
      <c r="P18" s="3"/>
      <c r="Q18" s="3">
        <v>-32847208336</v>
      </c>
      <c r="R18" s="3"/>
    </row>
    <row r="19" spans="1:18" x14ac:dyDescent="0.45">
      <c r="A19" s="1" t="s">
        <v>72</v>
      </c>
      <c r="C19" s="3">
        <v>29226876558</v>
      </c>
      <c r="D19" s="3"/>
      <c r="E19" s="3">
        <v>0</v>
      </c>
      <c r="F19" s="3"/>
      <c r="G19" s="3">
        <v>0</v>
      </c>
      <c r="H19" s="3"/>
      <c r="I19" s="3">
        <v>29226876558</v>
      </c>
      <c r="J19" s="3"/>
      <c r="K19" s="3">
        <v>87806528704</v>
      </c>
      <c r="L19" s="3"/>
      <c r="M19" s="3">
        <v>19986376813</v>
      </c>
      <c r="N19" s="3"/>
      <c r="O19" s="3">
        <v>9998190</v>
      </c>
      <c r="P19" s="3"/>
      <c r="Q19" s="3">
        <v>107802903707</v>
      </c>
      <c r="R19" s="3"/>
    </row>
    <row r="20" spans="1:18" x14ac:dyDescent="0.45">
      <c r="A20" s="1" t="s">
        <v>69</v>
      </c>
      <c r="C20" s="3">
        <v>21864700509</v>
      </c>
      <c r="D20" s="3"/>
      <c r="E20" s="3">
        <v>0</v>
      </c>
      <c r="F20" s="3"/>
      <c r="G20" s="3">
        <v>0</v>
      </c>
      <c r="H20" s="3"/>
      <c r="I20" s="3">
        <v>21864700509</v>
      </c>
      <c r="J20" s="3"/>
      <c r="K20" s="3">
        <v>66244242432</v>
      </c>
      <c r="L20" s="3"/>
      <c r="M20" s="3">
        <v>15077466713</v>
      </c>
      <c r="N20" s="3"/>
      <c r="O20" s="3">
        <v>9998188</v>
      </c>
      <c r="P20" s="3"/>
      <c r="Q20" s="3">
        <v>81331707333</v>
      </c>
      <c r="R20" s="3"/>
    </row>
    <row r="21" spans="1:18" x14ac:dyDescent="0.45">
      <c r="A21" s="1" t="s">
        <v>111</v>
      </c>
      <c r="C21" s="3">
        <v>14636504978</v>
      </c>
      <c r="D21" s="3"/>
      <c r="E21" s="3">
        <v>0</v>
      </c>
      <c r="F21" s="3"/>
      <c r="G21" s="3">
        <v>0</v>
      </c>
      <c r="H21" s="3"/>
      <c r="I21" s="3">
        <v>14636504978</v>
      </c>
      <c r="J21" s="3"/>
      <c r="K21" s="3">
        <v>50221587017</v>
      </c>
      <c r="L21" s="3"/>
      <c r="M21" s="3">
        <v>59737020928</v>
      </c>
      <c r="N21" s="3"/>
      <c r="O21" s="3">
        <v>59796938</v>
      </c>
      <c r="P21" s="3"/>
      <c r="Q21" s="3">
        <v>110018404883</v>
      </c>
      <c r="R21" s="3"/>
    </row>
    <row r="22" spans="1:18" x14ac:dyDescent="0.45">
      <c r="A22" s="1" t="s">
        <v>48</v>
      </c>
      <c r="C22" s="3">
        <v>36229310866</v>
      </c>
      <c r="D22" s="3"/>
      <c r="E22" s="3">
        <v>0</v>
      </c>
      <c r="F22" s="3"/>
      <c r="G22" s="3">
        <v>0</v>
      </c>
      <c r="H22" s="3"/>
      <c r="I22" s="3">
        <v>36229310866</v>
      </c>
      <c r="J22" s="3"/>
      <c r="K22" s="3">
        <v>419654911143</v>
      </c>
      <c r="L22" s="3"/>
      <c r="M22" s="3">
        <v>24945477812</v>
      </c>
      <c r="N22" s="3"/>
      <c r="O22" s="3">
        <v>49990938</v>
      </c>
      <c r="P22" s="3"/>
      <c r="Q22" s="3">
        <v>444650379893</v>
      </c>
      <c r="R22" s="3"/>
    </row>
    <row r="23" spans="1:18" x14ac:dyDescent="0.45">
      <c r="A23" s="1" t="s">
        <v>51</v>
      </c>
      <c r="C23" s="3">
        <v>520703296</v>
      </c>
      <c r="D23" s="3"/>
      <c r="E23" s="3">
        <v>0</v>
      </c>
      <c r="F23" s="3"/>
      <c r="G23" s="3">
        <v>0</v>
      </c>
      <c r="H23" s="3"/>
      <c r="I23" s="3">
        <v>520703296</v>
      </c>
      <c r="J23" s="3"/>
      <c r="K23" s="3">
        <v>1611756298</v>
      </c>
      <c r="L23" s="3"/>
      <c r="M23" s="3">
        <v>0</v>
      </c>
      <c r="N23" s="3"/>
      <c r="O23" s="3">
        <v>0</v>
      </c>
      <c r="P23" s="3"/>
      <c r="Q23" s="3">
        <v>1611756298</v>
      </c>
      <c r="R23" s="3"/>
    </row>
    <row r="24" spans="1:18" x14ac:dyDescent="0.45">
      <c r="A24" s="1" t="s">
        <v>96</v>
      </c>
      <c r="C24" s="3">
        <v>15024472833</v>
      </c>
      <c r="D24" s="3"/>
      <c r="E24" s="3">
        <v>0</v>
      </c>
      <c r="F24" s="3"/>
      <c r="G24" s="3">
        <v>0</v>
      </c>
      <c r="H24" s="3"/>
      <c r="I24" s="3">
        <v>15024472833</v>
      </c>
      <c r="J24" s="3"/>
      <c r="K24" s="3">
        <v>44778082191</v>
      </c>
      <c r="L24" s="3"/>
      <c r="M24" s="3">
        <v>0</v>
      </c>
      <c r="N24" s="3"/>
      <c r="O24" s="3">
        <v>0</v>
      </c>
      <c r="P24" s="3"/>
      <c r="Q24" s="3">
        <v>44778082191</v>
      </c>
      <c r="R24" s="3"/>
    </row>
    <row r="25" spans="1:18" x14ac:dyDescent="0.45">
      <c r="A25" s="1" t="s">
        <v>93</v>
      </c>
      <c r="C25" s="3">
        <v>29810418904</v>
      </c>
      <c r="D25" s="3"/>
      <c r="E25" s="3">
        <v>-28189640201</v>
      </c>
      <c r="F25" s="3"/>
      <c r="G25" s="3">
        <v>0</v>
      </c>
      <c r="H25" s="3"/>
      <c r="I25" s="3">
        <v>1620778703</v>
      </c>
      <c r="J25" s="3"/>
      <c r="K25" s="3">
        <v>88714809863</v>
      </c>
      <c r="L25" s="3"/>
      <c r="M25" s="3">
        <v>55196203874</v>
      </c>
      <c r="N25" s="3"/>
      <c r="O25" s="3">
        <v>0</v>
      </c>
      <c r="P25" s="3"/>
      <c r="Q25" s="3">
        <v>143911013737</v>
      </c>
      <c r="R25" s="3"/>
    </row>
    <row r="26" spans="1:18" x14ac:dyDescent="0.45">
      <c r="A26" s="1" t="s">
        <v>90</v>
      </c>
      <c r="C26" s="3">
        <v>19427224936</v>
      </c>
      <c r="D26" s="3"/>
      <c r="E26" s="3">
        <v>-4414671509</v>
      </c>
      <c r="F26" s="3"/>
      <c r="G26" s="3">
        <v>0</v>
      </c>
      <c r="H26" s="3"/>
      <c r="I26" s="3">
        <v>15012553427</v>
      </c>
      <c r="J26" s="3"/>
      <c r="K26" s="3">
        <v>56604375620</v>
      </c>
      <c r="L26" s="3"/>
      <c r="M26" s="3">
        <v>7192224359</v>
      </c>
      <c r="N26" s="3"/>
      <c r="O26" s="3">
        <v>0</v>
      </c>
      <c r="P26" s="3"/>
      <c r="Q26" s="3">
        <v>63796599979</v>
      </c>
      <c r="R26" s="3"/>
    </row>
    <row r="27" spans="1:18" x14ac:dyDescent="0.45">
      <c r="A27" s="1" t="s">
        <v>75</v>
      </c>
      <c r="C27" s="3">
        <v>36001492214</v>
      </c>
      <c r="D27" s="3"/>
      <c r="E27" s="3">
        <v>0</v>
      </c>
      <c r="F27" s="3"/>
      <c r="G27" s="3">
        <v>0</v>
      </c>
      <c r="H27" s="3"/>
      <c r="I27" s="3">
        <v>36001492214</v>
      </c>
      <c r="J27" s="3"/>
      <c r="K27" s="3">
        <v>114036257380</v>
      </c>
      <c r="L27" s="3"/>
      <c r="M27" s="3">
        <v>0</v>
      </c>
      <c r="N27" s="3"/>
      <c r="O27" s="3">
        <v>0</v>
      </c>
      <c r="P27" s="3"/>
      <c r="Q27" s="3">
        <v>114036257380</v>
      </c>
      <c r="R27" s="3"/>
    </row>
    <row r="28" spans="1:18" x14ac:dyDescent="0.45">
      <c r="A28" s="1" t="s">
        <v>120</v>
      </c>
      <c r="C28" s="3">
        <v>29409372919</v>
      </c>
      <c r="D28" s="3"/>
      <c r="E28" s="3">
        <v>0</v>
      </c>
      <c r="F28" s="3"/>
      <c r="G28" s="3">
        <v>0</v>
      </c>
      <c r="H28" s="3"/>
      <c r="I28" s="3">
        <v>29409372919</v>
      </c>
      <c r="J28" s="3"/>
      <c r="K28" s="3">
        <v>87780295991</v>
      </c>
      <c r="L28" s="3"/>
      <c r="M28" s="3">
        <v>0</v>
      </c>
      <c r="N28" s="3"/>
      <c r="O28" s="3">
        <v>0</v>
      </c>
      <c r="P28" s="3"/>
      <c r="Q28" s="3">
        <v>87780295991</v>
      </c>
      <c r="R28" s="3"/>
    </row>
    <row r="29" spans="1:18" x14ac:dyDescent="0.45">
      <c r="A29" s="1" t="s">
        <v>105</v>
      </c>
      <c r="C29" s="3">
        <v>40448188347</v>
      </c>
      <c r="D29" s="3"/>
      <c r="E29" s="3">
        <v>-134620507479</v>
      </c>
      <c r="F29" s="3"/>
      <c r="G29" s="3">
        <v>0</v>
      </c>
      <c r="H29" s="3"/>
      <c r="I29" s="3">
        <v>-94172319132</v>
      </c>
      <c r="J29" s="3"/>
      <c r="K29" s="3">
        <v>120610306527</v>
      </c>
      <c r="L29" s="3"/>
      <c r="M29" s="3">
        <v>-134620507479</v>
      </c>
      <c r="N29" s="3"/>
      <c r="O29" s="3">
        <v>0</v>
      </c>
      <c r="P29" s="3"/>
      <c r="Q29" s="3">
        <v>-14010200952</v>
      </c>
      <c r="R29" s="3"/>
    </row>
    <row r="30" spans="1:18" x14ac:dyDescent="0.45">
      <c r="A30" s="1" t="s">
        <v>124</v>
      </c>
      <c r="C30" s="3">
        <v>2842748727</v>
      </c>
      <c r="D30" s="3"/>
      <c r="E30" s="3">
        <v>400974457</v>
      </c>
      <c r="F30" s="3"/>
      <c r="G30" s="3">
        <v>0</v>
      </c>
      <c r="H30" s="3"/>
      <c r="I30" s="3">
        <v>3243723184</v>
      </c>
      <c r="J30" s="3"/>
      <c r="K30" s="3">
        <v>2842748727</v>
      </c>
      <c r="L30" s="3"/>
      <c r="M30" s="3">
        <v>400974457</v>
      </c>
      <c r="N30" s="3"/>
      <c r="O30" s="3">
        <v>0</v>
      </c>
      <c r="P30" s="3"/>
      <c r="Q30" s="3">
        <v>3243723184</v>
      </c>
      <c r="R30" s="3"/>
    </row>
    <row r="31" spans="1:18" x14ac:dyDescent="0.45">
      <c r="A31" s="1" t="s">
        <v>78</v>
      </c>
      <c r="C31" s="3">
        <v>1489601</v>
      </c>
      <c r="D31" s="3"/>
      <c r="E31" s="3">
        <v>-4305618</v>
      </c>
      <c r="F31" s="3"/>
      <c r="G31" s="3">
        <v>0</v>
      </c>
      <c r="H31" s="3"/>
      <c r="I31" s="3">
        <v>-2816017</v>
      </c>
      <c r="J31" s="3"/>
      <c r="K31" s="3">
        <v>4666660</v>
      </c>
      <c r="L31" s="3"/>
      <c r="M31" s="3">
        <v>-4305618</v>
      </c>
      <c r="N31" s="3"/>
      <c r="O31" s="3">
        <v>0</v>
      </c>
      <c r="P31" s="3"/>
      <c r="Q31" s="3">
        <v>361042</v>
      </c>
      <c r="R31" s="3"/>
    </row>
    <row r="32" spans="1:18" x14ac:dyDescent="0.45">
      <c r="A32" s="1" t="s">
        <v>102</v>
      </c>
      <c r="C32" s="3">
        <v>56014913</v>
      </c>
      <c r="D32" s="3"/>
      <c r="E32" s="3">
        <v>-40992568</v>
      </c>
      <c r="F32" s="3"/>
      <c r="G32" s="3">
        <v>0</v>
      </c>
      <c r="H32" s="3"/>
      <c r="I32" s="3">
        <v>15022345</v>
      </c>
      <c r="J32" s="3"/>
      <c r="K32" s="3">
        <v>183941653</v>
      </c>
      <c r="L32" s="3"/>
      <c r="M32" s="3">
        <v>8198514</v>
      </c>
      <c r="N32" s="3"/>
      <c r="O32" s="3">
        <v>0</v>
      </c>
      <c r="P32" s="3"/>
      <c r="Q32" s="3">
        <v>192140167</v>
      </c>
      <c r="R32" s="3"/>
    </row>
    <row r="33" spans="1:18" x14ac:dyDescent="0.45">
      <c r="A33" s="1" t="s">
        <v>42</v>
      </c>
      <c r="C33" s="3">
        <v>0</v>
      </c>
      <c r="D33" s="3"/>
      <c r="E33" s="3">
        <v>55698379377</v>
      </c>
      <c r="F33" s="3"/>
      <c r="G33" s="3">
        <v>0</v>
      </c>
      <c r="H33" s="3"/>
      <c r="I33" s="3">
        <v>55698379377</v>
      </c>
      <c r="J33" s="3"/>
      <c r="K33" s="3">
        <v>0</v>
      </c>
      <c r="L33" s="3"/>
      <c r="M33" s="3">
        <v>168580800245</v>
      </c>
      <c r="N33" s="3"/>
      <c r="O33" s="3">
        <v>0</v>
      </c>
      <c r="P33" s="3"/>
      <c r="Q33" s="3">
        <v>168580800245</v>
      </c>
      <c r="R33" s="3"/>
    </row>
    <row r="34" spans="1:18" x14ac:dyDescent="0.45">
      <c r="A34" s="1" t="s">
        <v>45</v>
      </c>
      <c r="C34" s="3">
        <v>0</v>
      </c>
      <c r="D34" s="3"/>
      <c r="E34" s="3">
        <v>6036858102</v>
      </c>
      <c r="F34" s="3"/>
      <c r="G34" s="3">
        <v>0</v>
      </c>
      <c r="H34" s="3"/>
      <c r="I34" s="3">
        <v>6036858102</v>
      </c>
      <c r="J34" s="3"/>
      <c r="K34" s="3">
        <v>0</v>
      </c>
      <c r="L34" s="3"/>
      <c r="M34" s="3">
        <v>75261575769</v>
      </c>
      <c r="N34" s="3"/>
      <c r="O34" s="3">
        <v>0</v>
      </c>
      <c r="P34" s="3"/>
      <c r="Q34" s="3">
        <v>75261575769</v>
      </c>
      <c r="R34" s="3"/>
    </row>
    <row r="35" spans="1:18" x14ac:dyDescent="0.45">
      <c r="A35" s="1" t="s">
        <v>54</v>
      </c>
      <c r="C35" s="3">
        <v>0</v>
      </c>
      <c r="D35" s="3"/>
      <c r="E35" s="3">
        <v>3418206338</v>
      </c>
      <c r="F35" s="3"/>
      <c r="G35" s="3">
        <v>0</v>
      </c>
      <c r="H35" s="3"/>
      <c r="I35" s="3">
        <v>3418206338</v>
      </c>
      <c r="J35" s="3"/>
      <c r="K35" s="3">
        <v>0</v>
      </c>
      <c r="L35" s="3"/>
      <c r="M35" s="3">
        <v>9004055719</v>
      </c>
      <c r="N35" s="3"/>
      <c r="O35" s="3">
        <v>0</v>
      </c>
      <c r="P35" s="3"/>
      <c r="Q35" s="3">
        <v>9004055719</v>
      </c>
      <c r="R35" s="3"/>
    </row>
    <row r="36" spans="1:18" x14ac:dyDescent="0.45">
      <c r="A36" s="1" t="s">
        <v>60</v>
      </c>
      <c r="C36" s="3">
        <v>0</v>
      </c>
      <c r="D36" s="3"/>
      <c r="E36" s="3">
        <v>684201466</v>
      </c>
      <c r="F36" s="3"/>
      <c r="G36" s="3">
        <v>0</v>
      </c>
      <c r="H36" s="3"/>
      <c r="I36" s="3">
        <v>684201466</v>
      </c>
      <c r="J36" s="3"/>
      <c r="K36" s="3">
        <v>0</v>
      </c>
      <c r="L36" s="3"/>
      <c r="M36" s="3">
        <v>2447770261</v>
      </c>
      <c r="N36" s="3"/>
      <c r="O36" s="3">
        <v>0</v>
      </c>
      <c r="P36" s="3"/>
      <c r="Q36" s="3">
        <v>2447770261</v>
      </c>
      <c r="R36" s="3"/>
    </row>
    <row r="37" spans="1:18" x14ac:dyDescent="0.45">
      <c r="A37" s="1" t="s">
        <v>63</v>
      </c>
      <c r="C37" s="3">
        <v>0</v>
      </c>
      <c r="D37" s="3"/>
      <c r="E37" s="3">
        <v>788246104</v>
      </c>
      <c r="F37" s="3"/>
      <c r="G37" s="3">
        <v>0</v>
      </c>
      <c r="H37" s="3"/>
      <c r="I37" s="3">
        <v>788246104</v>
      </c>
      <c r="J37" s="3"/>
      <c r="K37" s="3">
        <v>0</v>
      </c>
      <c r="L37" s="3"/>
      <c r="M37" s="3">
        <v>2337822593</v>
      </c>
      <c r="N37" s="3"/>
      <c r="O37" s="3">
        <v>0</v>
      </c>
      <c r="P37" s="3"/>
      <c r="Q37" s="3">
        <v>2337822593</v>
      </c>
      <c r="R37" s="3"/>
    </row>
    <row r="38" spans="1:18" x14ac:dyDescent="0.45">
      <c r="A38" s="1" t="s">
        <v>57</v>
      </c>
      <c r="C38" s="3">
        <v>0</v>
      </c>
      <c r="D38" s="3"/>
      <c r="E38" s="3">
        <v>3932744991</v>
      </c>
      <c r="F38" s="3"/>
      <c r="G38" s="3">
        <v>0</v>
      </c>
      <c r="H38" s="3"/>
      <c r="I38" s="3">
        <v>3932744991</v>
      </c>
      <c r="J38" s="3"/>
      <c r="K38" s="3">
        <v>0</v>
      </c>
      <c r="L38" s="3"/>
      <c r="M38" s="3">
        <v>7059175292</v>
      </c>
      <c r="N38" s="3"/>
      <c r="O38" s="3">
        <v>0</v>
      </c>
      <c r="P38" s="3"/>
      <c r="Q38" s="3">
        <v>7059175292</v>
      </c>
      <c r="R38" s="3"/>
    </row>
    <row r="39" spans="1:18" ht="19.5" thickBot="1" x14ac:dyDescent="0.5">
      <c r="C39" s="5">
        <f>SUM(C8:C38)</f>
        <v>846818818027</v>
      </c>
      <c r="D39" s="3"/>
      <c r="E39" s="5">
        <f>SUM(E8:E38)</f>
        <v>-95488385564</v>
      </c>
      <c r="F39" s="3"/>
      <c r="G39" s="5">
        <f>SUM(G8:G38)</f>
        <v>4106745219</v>
      </c>
      <c r="H39" s="3"/>
      <c r="I39" s="5">
        <f>SUM(I8:I38)</f>
        <v>755437177682</v>
      </c>
      <c r="J39" s="3"/>
      <c r="K39" s="5">
        <f>SUM(K8:K38)</f>
        <v>2223082538109</v>
      </c>
      <c r="L39" s="3"/>
      <c r="M39" s="5">
        <f>SUM(M8:M38)</f>
        <v>477260988631</v>
      </c>
      <c r="N39" s="3"/>
      <c r="O39" s="5">
        <f>SUM(O8:O38)</f>
        <v>-73933653813</v>
      </c>
      <c r="P39" s="3"/>
      <c r="Q39" s="5">
        <f>SUM(Q8:Q38)</f>
        <v>2626409872927</v>
      </c>
      <c r="R39" s="3"/>
    </row>
    <row r="40" spans="1:18" ht="19.5" thickTop="1" x14ac:dyDescent="0.45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33"/>
  <sheetViews>
    <sheetView rightToLeft="1" view="pageBreakPreview" zoomScale="85" zoomScaleNormal="85" zoomScaleSheetLayoutView="85" workbookViewId="0">
      <selection activeCell="C18" sqref="C18"/>
    </sheetView>
  </sheetViews>
  <sheetFormatPr defaultRowHeight="18.75" x14ac:dyDescent="0.45"/>
  <cols>
    <col min="1" max="1" width="43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36.85546875" style="1" bestFit="1" customWidth="1"/>
    <col min="6" max="6" width="1" style="1" customWidth="1"/>
    <col min="7" max="7" width="32" style="1" bestFit="1" customWidth="1"/>
    <col min="8" max="8" width="1" style="1" customWidth="1"/>
    <col min="9" max="9" width="36.85546875" style="1" bestFit="1" customWidth="1"/>
    <col min="10" max="10" width="1" style="1" customWidth="1"/>
    <col min="11" max="11" width="32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30" x14ac:dyDescent="0.45">
      <c r="A3" s="19" t="s">
        <v>202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6" spans="1:11" ht="26.25" x14ac:dyDescent="0.6">
      <c r="A6" s="25" t="s">
        <v>229</v>
      </c>
      <c r="B6" s="25" t="s">
        <v>229</v>
      </c>
      <c r="C6" s="25" t="s">
        <v>229</v>
      </c>
      <c r="D6" s="9"/>
      <c r="E6" s="25" t="s">
        <v>204</v>
      </c>
      <c r="F6" s="25" t="s">
        <v>204</v>
      </c>
      <c r="G6" s="25" t="s">
        <v>204</v>
      </c>
      <c r="H6" s="9"/>
      <c r="I6" s="25" t="s">
        <v>205</v>
      </c>
      <c r="J6" s="25" t="s">
        <v>205</v>
      </c>
      <c r="K6" s="25" t="s">
        <v>205</v>
      </c>
    </row>
    <row r="7" spans="1:11" ht="26.25" x14ac:dyDescent="0.6">
      <c r="A7" s="25" t="s">
        <v>230</v>
      </c>
      <c r="B7" s="9"/>
      <c r="C7" s="25" t="s">
        <v>138</v>
      </c>
      <c r="D7" s="9"/>
      <c r="E7" s="25" t="s">
        <v>231</v>
      </c>
      <c r="F7" s="9"/>
      <c r="G7" s="25" t="s">
        <v>232</v>
      </c>
      <c r="H7" s="9"/>
      <c r="I7" s="25" t="s">
        <v>231</v>
      </c>
      <c r="J7" s="9"/>
      <c r="K7" s="25" t="s">
        <v>232</v>
      </c>
    </row>
    <row r="8" spans="1:11" x14ac:dyDescent="0.45">
      <c r="A8" s="1" t="s">
        <v>134</v>
      </c>
      <c r="C8" s="1" t="s">
        <v>210</v>
      </c>
      <c r="E8" s="3">
        <v>123716301361</v>
      </c>
      <c r="G8" s="12">
        <f>E8/250535588347*100</f>
        <v>49.38072957110144</v>
      </c>
      <c r="I8" s="3">
        <v>355615890383</v>
      </c>
      <c r="K8" s="12">
        <f>I8/846381063754*100</f>
        <v>42.01604993449611</v>
      </c>
    </row>
    <row r="9" spans="1:11" x14ac:dyDescent="0.45">
      <c r="A9" s="1" t="s">
        <v>233</v>
      </c>
      <c r="C9" s="1" t="s">
        <v>210</v>
      </c>
      <c r="E9" s="3">
        <v>0</v>
      </c>
      <c r="G9" s="12">
        <f t="shared" ref="G9:G29" si="0">E9/250535588347*100</f>
        <v>0</v>
      </c>
      <c r="I9" s="3">
        <v>96438356160</v>
      </c>
      <c r="K9" s="12">
        <f>I9/846381063754*100</f>
        <v>11.394200590011042</v>
      </c>
    </row>
    <row r="10" spans="1:11" x14ac:dyDescent="0.45">
      <c r="A10" s="1" t="s">
        <v>144</v>
      </c>
      <c r="C10" s="1" t="s">
        <v>145</v>
      </c>
      <c r="E10" s="3">
        <v>1624</v>
      </c>
      <c r="G10" s="12">
        <f t="shared" si="0"/>
        <v>6.4821130232033411E-7</v>
      </c>
      <c r="I10" s="3">
        <v>2763</v>
      </c>
      <c r="K10" s="12">
        <f t="shared" ref="K10:K29" si="1">I10/846381063754*100</f>
        <v>3.2644870240186088E-7</v>
      </c>
    </row>
    <row r="11" spans="1:11" x14ac:dyDescent="0.45">
      <c r="A11" s="1" t="s">
        <v>152</v>
      </c>
      <c r="C11" s="1" t="s">
        <v>154</v>
      </c>
      <c r="E11" s="3">
        <v>476712328</v>
      </c>
      <c r="G11" s="12">
        <f t="shared" si="0"/>
        <v>0.1902772900031024</v>
      </c>
      <c r="I11" s="3">
        <v>487273601</v>
      </c>
      <c r="K11" s="12">
        <f t="shared" si="1"/>
        <v>5.7571420470912821E-2</v>
      </c>
    </row>
    <row r="12" spans="1:11" x14ac:dyDescent="0.45">
      <c r="A12" s="1" t="s">
        <v>155</v>
      </c>
      <c r="C12" s="1" t="s">
        <v>156</v>
      </c>
      <c r="E12" s="3">
        <v>1361</v>
      </c>
      <c r="G12" s="12">
        <f t="shared" si="0"/>
        <v>5.4323619609481205E-7</v>
      </c>
      <c r="I12" s="3">
        <v>4955</v>
      </c>
      <c r="K12" s="12">
        <f t="shared" si="1"/>
        <v>5.8543370264249758E-7</v>
      </c>
    </row>
    <row r="13" spans="1:11" x14ac:dyDescent="0.45">
      <c r="A13" s="1" t="s">
        <v>157</v>
      </c>
      <c r="C13" s="1" t="s">
        <v>158</v>
      </c>
      <c r="E13" s="3">
        <v>565</v>
      </c>
      <c r="G13" s="12">
        <f t="shared" si="0"/>
        <v>2.255168631841064E-7</v>
      </c>
      <c r="I13" s="3">
        <v>4871</v>
      </c>
      <c r="K13" s="12">
        <f t="shared" si="1"/>
        <v>5.7550909496904253E-7</v>
      </c>
    </row>
    <row r="14" spans="1:11" x14ac:dyDescent="0.45">
      <c r="A14" s="1" t="s">
        <v>161</v>
      </c>
      <c r="C14" s="1" t="s">
        <v>162</v>
      </c>
      <c r="E14" s="3">
        <v>0</v>
      </c>
      <c r="G14" s="12">
        <f t="shared" si="0"/>
        <v>0</v>
      </c>
      <c r="I14" s="3">
        <v>-4233</v>
      </c>
      <c r="K14" s="12">
        <f t="shared" si="1"/>
        <v>-5.0012933668732435E-7</v>
      </c>
    </row>
    <row r="15" spans="1:11" x14ac:dyDescent="0.45">
      <c r="A15" s="1" t="s">
        <v>164</v>
      </c>
      <c r="C15" s="1" t="s">
        <v>165</v>
      </c>
      <c r="E15" s="3">
        <v>0</v>
      </c>
      <c r="G15" s="12">
        <f t="shared" si="0"/>
        <v>0</v>
      </c>
      <c r="I15" s="3">
        <v>6777</v>
      </c>
      <c r="K15" s="12">
        <f t="shared" si="1"/>
        <v>8.0070316908339174E-7</v>
      </c>
    </row>
    <row r="16" spans="1:11" x14ac:dyDescent="0.45">
      <c r="A16" s="1" t="s">
        <v>167</v>
      </c>
      <c r="C16" s="1" t="s">
        <v>168</v>
      </c>
      <c r="E16" s="3">
        <v>5006</v>
      </c>
      <c r="G16" s="12">
        <f t="shared" si="0"/>
        <v>1.9981193223002418E-6</v>
      </c>
      <c r="I16" s="3">
        <v>115449</v>
      </c>
      <c r="K16" s="12">
        <f t="shared" si="1"/>
        <v>1.3640309896341815E-5</v>
      </c>
    </row>
    <row r="17" spans="1:11" x14ac:dyDescent="0.45">
      <c r="A17" s="1" t="s">
        <v>170</v>
      </c>
      <c r="C17" s="1" t="s">
        <v>171</v>
      </c>
      <c r="E17" s="3">
        <v>0</v>
      </c>
      <c r="G17" s="12">
        <f t="shared" si="0"/>
        <v>0</v>
      </c>
      <c r="I17" s="3">
        <v>-60</v>
      </c>
      <c r="K17" s="12">
        <f t="shared" si="1"/>
        <v>-7.0890054810393246E-9</v>
      </c>
    </row>
    <row r="18" spans="1:11" x14ac:dyDescent="0.45">
      <c r="A18" s="1" t="s">
        <v>173</v>
      </c>
      <c r="C18" s="1" t="s">
        <v>174</v>
      </c>
      <c r="E18" s="3">
        <v>19986164378</v>
      </c>
      <c r="G18" s="12">
        <f t="shared" si="0"/>
        <v>7.9773753939973213</v>
      </c>
      <c r="I18" s="3">
        <v>61449040440</v>
      </c>
      <c r="K18" s="12">
        <f t="shared" si="1"/>
        <v>7.2602097413961193</v>
      </c>
    </row>
    <row r="19" spans="1:11" x14ac:dyDescent="0.45">
      <c r="A19" s="1" t="s">
        <v>173</v>
      </c>
      <c r="C19" s="1" t="s">
        <v>177</v>
      </c>
      <c r="E19" s="3">
        <v>25623287647</v>
      </c>
      <c r="G19" s="12">
        <f t="shared" si="0"/>
        <v>10.227404344452216</v>
      </c>
      <c r="I19" s="3">
        <v>82566574476</v>
      </c>
      <c r="K19" s="12">
        <f t="shared" si="1"/>
        <v>9.7552483168500927</v>
      </c>
    </row>
    <row r="20" spans="1:11" x14ac:dyDescent="0.45">
      <c r="A20" s="1" t="s">
        <v>179</v>
      </c>
      <c r="C20" s="1" t="s">
        <v>180</v>
      </c>
      <c r="E20" s="3">
        <v>672</v>
      </c>
      <c r="G20" s="12">
        <f t="shared" si="0"/>
        <v>2.6822536647737965E-7</v>
      </c>
      <c r="I20" s="3">
        <v>7364</v>
      </c>
      <c r="K20" s="12">
        <f t="shared" si="1"/>
        <v>8.7005727270622648E-7</v>
      </c>
    </row>
    <row r="21" spans="1:11" x14ac:dyDescent="0.45">
      <c r="A21" s="1" t="s">
        <v>182</v>
      </c>
      <c r="C21" s="1" t="s">
        <v>183</v>
      </c>
      <c r="E21" s="3">
        <v>146538151</v>
      </c>
      <c r="G21" s="12">
        <f t="shared" si="0"/>
        <v>5.8489954248352086E-2</v>
      </c>
      <c r="I21" s="3">
        <v>314817268</v>
      </c>
      <c r="K21" s="12">
        <f t="shared" si="1"/>
        <v>3.719568897296377E-2</v>
      </c>
    </row>
    <row r="22" spans="1:11" x14ac:dyDescent="0.45">
      <c r="A22" s="1" t="s">
        <v>188</v>
      </c>
      <c r="C22" s="1" t="s">
        <v>189</v>
      </c>
      <c r="E22" s="3">
        <v>34402739701</v>
      </c>
      <c r="G22" s="12">
        <f t="shared" si="0"/>
        <v>13.731677773997951</v>
      </c>
      <c r="I22" s="3">
        <v>105580821841</v>
      </c>
      <c r="K22" s="12">
        <f t="shared" si="1"/>
        <v>12.474383745391423</v>
      </c>
    </row>
    <row r="23" spans="1:11" x14ac:dyDescent="0.45">
      <c r="A23" s="1" t="s">
        <v>191</v>
      </c>
      <c r="C23" s="1" t="s">
        <v>192</v>
      </c>
      <c r="E23" s="3">
        <v>34402739701</v>
      </c>
      <c r="G23" s="12">
        <f t="shared" si="0"/>
        <v>13.731677773997951</v>
      </c>
      <c r="I23" s="3">
        <v>105580821841</v>
      </c>
      <c r="K23" s="12">
        <f t="shared" si="1"/>
        <v>12.474383745391423</v>
      </c>
    </row>
    <row r="24" spans="1:11" x14ac:dyDescent="0.45">
      <c r="A24" s="1" t="s">
        <v>211</v>
      </c>
      <c r="C24" s="1" t="s">
        <v>234</v>
      </c>
      <c r="E24" s="3">
        <v>0</v>
      </c>
      <c r="G24" s="12">
        <f t="shared" si="0"/>
        <v>0</v>
      </c>
      <c r="I24" s="3">
        <v>547945204</v>
      </c>
      <c r="K24" s="12">
        <f t="shared" si="1"/>
        <v>6.4739775907753511E-2</v>
      </c>
    </row>
    <row r="25" spans="1:11" x14ac:dyDescent="0.45">
      <c r="A25" s="1" t="s">
        <v>212</v>
      </c>
      <c r="C25" s="1" t="s">
        <v>235</v>
      </c>
      <c r="E25" s="3">
        <v>0</v>
      </c>
      <c r="G25" s="12">
        <f t="shared" si="0"/>
        <v>0</v>
      </c>
      <c r="I25" s="3">
        <v>284931506</v>
      </c>
      <c r="K25" s="12">
        <f t="shared" si="1"/>
        <v>3.3664683462579816E-2</v>
      </c>
    </row>
    <row r="26" spans="1:11" x14ac:dyDescent="0.45">
      <c r="A26" s="1" t="s">
        <v>212</v>
      </c>
      <c r="C26" s="1" t="s">
        <v>236</v>
      </c>
      <c r="E26" s="3">
        <v>0</v>
      </c>
      <c r="G26" s="12">
        <f t="shared" si="0"/>
        <v>0</v>
      </c>
      <c r="I26" s="3">
        <v>536986298</v>
      </c>
      <c r="K26" s="12">
        <f t="shared" si="1"/>
        <v>6.344498016275027E-2</v>
      </c>
    </row>
    <row r="27" spans="1:11" x14ac:dyDescent="0.45">
      <c r="A27" s="1" t="s">
        <v>193</v>
      </c>
      <c r="C27" s="1" t="s">
        <v>194</v>
      </c>
      <c r="E27" s="3">
        <v>5124657512</v>
      </c>
      <c r="G27" s="12">
        <f t="shared" si="0"/>
        <v>2.0454808619453222</v>
      </c>
      <c r="I27" s="3">
        <v>18936918950</v>
      </c>
      <c r="K27" s="12">
        <f t="shared" si="1"/>
        <v>2.2373987038424574</v>
      </c>
    </row>
    <row r="28" spans="1:11" x14ac:dyDescent="0.45">
      <c r="A28" s="1" t="s">
        <v>196</v>
      </c>
      <c r="C28" s="1" t="s">
        <v>197</v>
      </c>
      <c r="E28" s="3">
        <v>6229041080</v>
      </c>
      <c r="G28" s="12">
        <f t="shared" si="0"/>
        <v>2.4862899203655546</v>
      </c>
      <c r="I28" s="3">
        <v>17613150640</v>
      </c>
      <c r="K28" s="12">
        <f t="shared" si="1"/>
        <v>2.0809953570888546</v>
      </c>
    </row>
    <row r="29" spans="1:11" x14ac:dyDescent="0.45">
      <c r="A29" s="1" t="s">
        <v>199</v>
      </c>
      <c r="C29" s="1" t="s">
        <v>200</v>
      </c>
      <c r="E29" s="3">
        <v>427397260</v>
      </c>
      <c r="G29" s="12">
        <f t="shared" si="0"/>
        <v>0.17059343258173798</v>
      </c>
      <c r="I29" s="3">
        <v>427397260</v>
      </c>
      <c r="K29" s="12">
        <f t="shared" si="1"/>
        <v>5.0497025312019821E-2</v>
      </c>
    </row>
    <row r="30" spans="1:11" ht="19.5" thickBot="1" x14ac:dyDescent="0.5">
      <c r="E30" s="5">
        <f>SUM(E8:E29)</f>
        <v>250535588347</v>
      </c>
      <c r="G30" s="13">
        <f>SUM(G8:G29)</f>
        <v>100</v>
      </c>
      <c r="I30" s="5">
        <f>SUM(I8:I29)</f>
        <v>846381063754</v>
      </c>
      <c r="K30" s="13">
        <f>SUM(K8:K29)</f>
        <v>100</v>
      </c>
    </row>
    <row r="31" spans="1:11" ht="19.5" thickTop="1" x14ac:dyDescent="0.45">
      <c r="E31" s="3"/>
    </row>
    <row r="32" spans="1:11" x14ac:dyDescent="0.45">
      <c r="E32" s="3"/>
    </row>
    <row r="33" spans="5:5" x14ac:dyDescent="0.45">
      <c r="E33" s="3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4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view="pageBreakPreview" zoomScale="115" zoomScaleNormal="115" zoomScaleSheetLayoutView="115" workbookViewId="0">
      <selection activeCell="E14" sqref="E14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9" t="s">
        <v>0</v>
      </c>
      <c r="B2" s="19"/>
      <c r="C2" s="19"/>
      <c r="D2" s="19"/>
      <c r="E2" s="19"/>
    </row>
    <row r="3" spans="1:5" ht="30" x14ac:dyDescent="0.45">
      <c r="A3" s="19" t="s">
        <v>202</v>
      </c>
      <c r="B3" s="19"/>
      <c r="C3" s="19"/>
      <c r="D3" s="19"/>
      <c r="E3" s="19"/>
    </row>
    <row r="4" spans="1:5" ht="30" x14ac:dyDescent="0.45">
      <c r="A4" s="19" t="s">
        <v>2</v>
      </c>
      <c r="B4" s="19"/>
      <c r="C4" s="19"/>
      <c r="D4" s="19"/>
      <c r="E4" s="19"/>
    </row>
    <row r="6" spans="1:5" ht="30" x14ac:dyDescent="0.45">
      <c r="A6" s="7" t="s">
        <v>237</v>
      </c>
      <c r="C6" s="20" t="s">
        <v>204</v>
      </c>
      <c r="E6" s="20" t="s">
        <v>6</v>
      </c>
    </row>
    <row r="7" spans="1:5" x14ac:dyDescent="0.45">
      <c r="A7" s="1" t="s">
        <v>237</v>
      </c>
      <c r="C7" s="3">
        <v>-4</v>
      </c>
      <c r="D7" s="3"/>
      <c r="E7" s="3">
        <v>-3737</v>
      </c>
    </row>
    <row r="8" spans="1:5" x14ac:dyDescent="0.45">
      <c r="A8" s="1" t="s">
        <v>238</v>
      </c>
      <c r="C8" s="3">
        <v>0</v>
      </c>
      <c r="D8" s="3"/>
      <c r="E8" s="3">
        <v>86561796</v>
      </c>
    </row>
    <row r="9" spans="1:5" x14ac:dyDescent="0.45">
      <c r="A9" s="1" t="s">
        <v>239</v>
      </c>
      <c r="C9" s="3">
        <v>86054460</v>
      </c>
      <c r="D9" s="3"/>
      <c r="E9" s="3">
        <v>298662893</v>
      </c>
    </row>
    <row r="10" spans="1:5" ht="19.5" thickBot="1" x14ac:dyDescent="0.5">
      <c r="A10" s="1" t="s">
        <v>210</v>
      </c>
      <c r="C10" s="5">
        <f>SUM(C7:C9)</f>
        <v>86054456</v>
      </c>
      <c r="D10" s="3"/>
      <c r="E10" s="5">
        <f>SUM(E7:E9)</f>
        <v>385220952</v>
      </c>
    </row>
    <row r="11" spans="1:5" ht="19.5" thickTop="1" x14ac:dyDescent="0.45"/>
  </sheetData>
  <mergeCells count="5">
    <mergeCell ref="A4:E4"/>
    <mergeCell ref="A3:E3"/>
    <mergeCell ref="A2:E2"/>
    <mergeCell ref="C6"/>
    <mergeCell ref="E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5"/>
  <sheetViews>
    <sheetView rightToLeft="1" view="pageBreakPreview" zoomScale="85" zoomScaleNormal="100" zoomScaleSheetLayoutView="85" workbookViewId="0">
      <selection activeCell="A3" sqref="A3:G3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9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9" t="s">
        <v>0</v>
      </c>
      <c r="B2" s="19"/>
      <c r="C2" s="19"/>
      <c r="D2" s="19"/>
      <c r="E2" s="19"/>
      <c r="F2" s="19"/>
      <c r="G2" s="19"/>
    </row>
    <row r="3" spans="1:7" ht="30" x14ac:dyDescent="0.45">
      <c r="A3" s="19" t="s">
        <v>202</v>
      </c>
      <c r="B3" s="19"/>
      <c r="C3" s="19"/>
      <c r="D3" s="19"/>
      <c r="E3" s="19"/>
      <c r="F3" s="19"/>
      <c r="G3" s="19"/>
    </row>
    <row r="4" spans="1:7" ht="30" x14ac:dyDescent="0.45">
      <c r="A4" s="19" t="s">
        <v>2</v>
      </c>
      <c r="B4" s="19"/>
      <c r="C4" s="19"/>
      <c r="D4" s="19"/>
      <c r="E4" s="19"/>
      <c r="F4" s="19"/>
      <c r="G4" s="19"/>
    </row>
    <row r="6" spans="1:7" ht="30" x14ac:dyDescent="0.45">
      <c r="A6" s="20" t="s">
        <v>206</v>
      </c>
      <c r="C6" s="20" t="s">
        <v>141</v>
      </c>
      <c r="E6" s="20" t="s">
        <v>226</v>
      </c>
      <c r="G6" s="20" t="s">
        <v>13</v>
      </c>
    </row>
    <row r="7" spans="1:7" x14ac:dyDescent="0.45">
      <c r="A7" s="1" t="s">
        <v>240</v>
      </c>
      <c r="C7" s="3">
        <v>267453374977</v>
      </c>
      <c r="E7" s="4">
        <v>0.2109</v>
      </c>
      <c r="G7" s="4">
        <v>4.1999999999999997E-3</v>
      </c>
    </row>
    <row r="8" spans="1:7" x14ac:dyDescent="0.45">
      <c r="A8" s="1" t="s">
        <v>241</v>
      </c>
      <c r="C8" s="3">
        <v>755437177682</v>
      </c>
      <c r="E8" s="4">
        <v>0.5958</v>
      </c>
      <c r="G8" s="4">
        <v>1.1900000000000001E-2</v>
      </c>
    </row>
    <row r="9" spans="1:7" x14ac:dyDescent="0.45">
      <c r="A9" s="1" t="s">
        <v>242</v>
      </c>
      <c r="C9" s="3">
        <v>250535588347</v>
      </c>
      <c r="E9" s="4">
        <v>0.1976</v>
      </c>
      <c r="G9" s="4">
        <v>4.0000000000000001E-3</v>
      </c>
    </row>
    <row r="10" spans="1:7" ht="19.5" thickBot="1" x14ac:dyDescent="0.5">
      <c r="C10" s="11">
        <f>SUM(C7:C9)</f>
        <v>1273426141006</v>
      </c>
      <c r="E10" s="6">
        <f>SUM(E7:E9)</f>
        <v>1.0043</v>
      </c>
      <c r="G10" s="6">
        <f>SUM(G7:G9)</f>
        <v>2.01E-2</v>
      </c>
    </row>
    <row r="11" spans="1:7" ht="19.5" thickTop="1" x14ac:dyDescent="0.45"/>
    <row r="12" spans="1:7" x14ac:dyDescent="0.45">
      <c r="C12" s="3"/>
    </row>
    <row r="13" spans="1:7" x14ac:dyDescent="0.45">
      <c r="C13" s="3"/>
    </row>
    <row r="14" spans="1:7" x14ac:dyDescent="0.45">
      <c r="C14" s="3"/>
    </row>
    <row r="15" spans="1:7" x14ac:dyDescent="0.45">
      <c r="C15" s="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9"/>
  <sheetViews>
    <sheetView rightToLeft="1" view="pageBreakPreview" zoomScaleNormal="100" zoomScaleSheetLayoutView="100" workbookViewId="0">
      <selection activeCell="A14" sqref="A14"/>
    </sheetView>
  </sheetViews>
  <sheetFormatPr defaultRowHeight="18.75" x14ac:dyDescent="0.45"/>
  <cols>
    <col min="1" max="1" width="32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1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30" x14ac:dyDescent="0.4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30" x14ac:dyDescent="0.45">
      <c r="A6" s="19" t="s">
        <v>3</v>
      </c>
      <c r="C6" s="20" t="s">
        <v>4</v>
      </c>
      <c r="D6" s="20" t="s">
        <v>4</v>
      </c>
      <c r="E6" s="20" t="s">
        <v>4</v>
      </c>
      <c r="F6" s="20" t="s">
        <v>4</v>
      </c>
      <c r="G6" s="20" t="s">
        <v>4</v>
      </c>
      <c r="H6" s="20" t="s">
        <v>4</v>
      </c>
      <c r="I6" s="20" t="s">
        <v>4</v>
      </c>
      <c r="K6" s="20" t="s">
        <v>6</v>
      </c>
      <c r="L6" s="20" t="s">
        <v>6</v>
      </c>
      <c r="M6" s="20" t="s">
        <v>6</v>
      </c>
      <c r="N6" s="20" t="s">
        <v>6</v>
      </c>
      <c r="O6" s="20" t="s">
        <v>6</v>
      </c>
      <c r="P6" s="20" t="s">
        <v>6</v>
      </c>
      <c r="Q6" s="20" t="s">
        <v>6</v>
      </c>
    </row>
    <row r="7" spans="1:17" ht="30" x14ac:dyDescent="0.45">
      <c r="A7" s="20" t="s">
        <v>3</v>
      </c>
      <c r="C7" s="20" t="s">
        <v>28</v>
      </c>
      <c r="E7" s="20" t="s">
        <v>29</v>
      </c>
      <c r="G7" s="20" t="s">
        <v>30</v>
      </c>
      <c r="I7" s="20" t="s">
        <v>31</v>
      </c>
      <c r="K7" s="20" t="s">
        <v>28</v>
      </c>
      <c r="M7" s="20" t="s">
        <v>29</v>
      </c>
      <c r="O7" s="20" t="s">
        <v>30</v>
      </c>
      <c r="Q7" s="20" t="s">
        <v>31</v>
      </c>
    </row>
    <row r="8" spans="1:17" x14ac:dyDescent="0.45">
      <c r="A8" s="1" t="s">
        <v>32</v>
      </c>
      <c r="C8" s="3">
        <v>59405940</v>
      </c>
      <c r="D8" s="3"/>
      <c r="E8" s="3">
        <v>19243</v>
      </c>
      <c r="G8" s="1" t="s">
        <v>33</v>
      </c>
      <c r="I8" s="3">
        <v>0.21934692614504001</v>
      </c>
      <c r="K8" s="3">
        <v>59405940</v>
      </c>
      <c r="L8" s="3"/>
      <c r="M8" s="3">
        <v>19243</v>
      </c>
      <c r="O8" s="1" t="s">
        <v>33</v>
      </c>
      <c r="Q8" s="2">
        <v>0.21934692614504001</v>
      </c>
    </row>
    <row r="9" spans="1:17" x14ac:dyDescent="0.45">
      <c r="A9" s="1" t="s">
        <v>34</v>
      </c>
      <c r="C9" s="3">
        <v>5487000</v>
      </c>
      <c r="D9" s="3"/>
      <c r="E9" s="3">
        <v>253239</v>
      </c>
      <c r="G9" s="1" t="s">
        <v>35</v>
      </c>
      <c r="I9" s="3">
        <v>0.21933518795041401</v>
      </c>
      <c r="K9" s="3">
        <v>5487000</v>
      </c>
      <c r="L9" s="3"/>
      <c r="M9" s="3">
        <v>253239</v>
      </c>
      <c r="O9" s="1" t="s">
        <v>35</v>
      </c>
      <c r="Q9" s="2">
        <v>0.21933518795041401</v>
      </c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I46"/>
  <sheetViews>
    <sheetView rightToLeft="1" view="pageBreakPreview" topLeftCell="D1" zoomScale="80" zoomScaleNormal="85" zoomScaleSheetLayoutView="80" workbookViewId="0">
      <selection activeCell="M45" sqref="M45"/>
    </sheetView>
  </sheetViews>
  <sheetFormatPr defaultRowHeight="18.75" x14ac:dyDescent="0.45"/>
  <cols>
    <col min="1" max="1" width="31.28515625" style="1" bestFit="1" customWidth="1"/>
    <col min="2" max="2" width="1" style="1" customWidth="1"/>
    <col min="3" max="3" width="15.855468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12.140625" style="1" bestFit="1" customWidth="1"/>
    <col min="12" max="12" width="1" style="1" customWidth="1"/>
    <col min="13" max="13" width="20.140625" style="1" bestFit="1" customWidth="1"/>
    <col min="14" max="14" width="1" style="1" customWidth="1"/>
    <col min="15" max="15" width="23.85546875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17.5703125" style="1" bestFit="1" customWidth="1"/>
    <col min="24" max="24" width="1" style="1" customWidth="1"/>
    <col min="25" max="25" width="12.140625" style="1" bestFit="1" customWidth="1"/>
    <col min="26" max="26" width="1" style="1" customWidth="1"/>
    <col min="27" max="27" width="24" style="1" bestFit="1" customWidth="1"/>
    <col min="28" max="28" width="1" style="1" customWidth="1"/>
    <col min="29" max="29" width="20.28515625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19.85546875" style="1" customWidth="1"/>
    <col min="34" max="34" width="1" style="1" customWidth="1"/>
    <col min="35" max="35" width="15.28515625" style="1" bestFit="1" customWidth="1"/>
    <col min="36" max="16384" width="9.140625" style="1"/>
  </cols>
  <sheetData>
    <row r="2" spans="1:35" ht="30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</row>
    <row r="3" spans="1:35" ht="30" x14ac:dyDescent="0.4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</row>
    <row r="4" spans="1:35" ht="30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</row>
    <row r="6" spans="1:35" ht="30" x14ac:dyDescent="0.45">
      <c r="A6" s="16" t="s">
        <v>36</v>
      </c>
      <c r="B6" s="16" t="s">
        <v>36</v>
      </c>
      <c r="C6" s="16" t="s">
        <v>36</v>
      </c>
      <c r="D6" s="16" t="s">
        <v>36</v>
      </c>
      <c r="E6" s="16" t="s">
        <v>36</v>
      </c>
      <c r="F6" s="16" t="s">
        <v>36</v>
      </c>
      <c r="G6" s="16" t="s">
        <v>36</v>
      </c>
      <c r="H6" s="16" t="s">
        <v>36</v>
      </c>
      <c r="I6" s="16" t="s">
        <v>36</v>
      </c>
      <c r="K6" s="16" t="s">
        <v>4</v>
      </c>
      <c r="L6" s="16" t="s">
        <v>4</v>
      </c>
      <c r="M6" s="16" t="s">
        <v>4</v>
      </c>
      <c r="N6" s="16" t="s">
        <v>4</v>
      </c>
      <c r="O6" s="16" t="s">
        <v>4</v>
      </c>
      <c r="Q6" s="16" t="s">
        <v>5</v>
      </c>
      <c r="R6" s="16" t="s">
        <v>5</v>
      </c>
      <c r="S6" s="16" t="s">
        <v>5</v>
      </c>
      <c r="T6" s="16" t="s">
        <v>5</v>
      </c>
      <c r="U6" s="16" t="s">
        <v>5</v>
      </c>
      <c r="V6" s="16" t="s">
        <v>5</v>
      </c>
      <c r="W6" s="16" t="s">
        <v>5</v>
      </c>
      <c r="Y6" s="16" t="s">
        <v>6</v>
      </c>
      <c r="Z6" s="16" t="s">
        <v>6</v>
      </c>
      <c r="AA6" s="16" t="s">
        <v>6</v>
      </c>
      <c r="AB6" s="16" t="s">
        <v>6</v>
      </c>
      <c r="AC6" s="16" t="s">
        <v>6</v>
      </c>
      <c r="AD6" s="16" t="s">
        <v>6</v>
      </c>
      <c r="AE6" s="16" t="s">
        <v>6</v>
      </c>
      <c r="AF6" s="16" t="s">
        <v>6</v>
      </c>
      <c r="AG6" s="16" t="s">
        <v>6</v>
      </c>
    </row>
    <row r="7" spans="1:35" ht="30" x14ac:dyDescent="0.45">
      <c r="A7" s="15" t="s">
        <v>37</v>
      </c>
      <c r="C7" s="15" t="s">
        <v>38</v>
      </c>
      <c r="E7" s="15" t="s">
        <v>39</v>
      </c>
      <c r="G7" s="15" t="s">
        <v>40</v>
      </c>
      <c r="I7" s="15" t="s">
        <v>31</v>
      </c>
      <c r="K7" s="15" t="s">
        <v>7</v>
      </c>
      <c r="M7" s="15" t="s">
        <v>8</v>
      </c>
      <c r="O7" s="15" t="s">
        <v>9</v>
      </c>
      <c r="Q7" s="16" t="s">
        <v>10</v>
      </c>
      <c r="R7" s="16" t="s">
        <v>10</v>
      </c>
      <c r="S7" s="16" t="s">
        <v>10</v>
      </c>
      <c r="U7" s="16" t="s">
        <v>11</v>
      </c>
      <c r="V7" s="16" t="s">
        <v>11</v>
      </c>
      <c r="W7" s="16" t="s">
        <v>11</v>
      </c>
      <c r="Y7" s="15" t="s">
        <v>7</v>
      </c>
      <c r="AA7" s="15" t="s">
        <v>41</v>
      </c>
      <c r="AC7" s="15" t="s">
        <v>8</v>
      </c>
      <c r="AE7" s="15" t="s">
        <v>9</v>
      </c>
      <c r="AG7" s="21" t="s">
        <v>13</v>
      </c>
    </row>
    <row r="8" spans="1:35" ht="42.75" customHeight="1" x14ac:dyDescent="0.45">
      <c r="A8" s="16" t="s">
        <v>37</v>
      </c>
      <c r="C8" s="16" t="s">
        <v>38</v>
      </c>
      <c r="E8" s="16" t="s">
        <v>39</v>
      </c>
      <c r="G8" s="16" t="s">
        <v>40</v>
      </c>
      <c r="I8" s="16" t="s">
        <v>31</v>
      </c>
      <c r="K8" s="16" t="s">
        <v>7</v>
      </c>
      <c r="M8" s="16" t="s">
        <v>8</v>
      </c>
      <c r="O8" s="16" t="s">
        <v>9</v>
      </c>
      <c r="Q8" s="16" t="s">
        <v>7</v>
      </c>
      <c r="S8" s="16" t="s">
        <v>8</v>
      </c>
      <c r="U8" s="16" t="s">
        <v>7</v>
      </c>
      <c r="W8" s="16" t="s">
        <v>14</v>
      </c>
      <c r="Y8" s="16" t="s">
        <v>7</v>
      </c>
      <c r="AA8" s="16" t="s">
        <v>41</v>
      </c>
      <c r="AC8" s="16" t="s">
        <v>8</v>
      </c>
      <c r="AE8" s="16" t="s">
        <v>9</v>
      </c>
      <c r="AG8" s="22" t="s">
        <v>13</v>
      </c>
    </row>
    <row r="9" spans="1:35" x14ac:dyDescent="0.45">
      <c r="A9" s="1" t="s">
        <v>42</v>
      </c>
      <c r="C9" s="1" t="s">
        <v>43</v>
      </c>
      <c r="E9" s="1" t="s">
        <v>44</v>
      </c>
      <c r="G9" s="3">
        <v>0</v>
      </c>
      <c r="H9" s="3"/>
      <c r="I9" s="3">
        <v>0</v>
      </c>
      <c r="J9" s="3"/>
      <c r="K9" s="3">
        <v>3490000</v>
      </c>
      <c r="L9" s="3"/>
      <c r="M9" s="3">
        <v>3503188710000</v>
      </c>
      <c r="N9" s="3"/>
      <c r="O9" s="3">
        <v>4102226967651</v>
      </c>
      <c r="P9" s="3"/>
      <c r="Q9" s="3">
        <v>0</v>
      </c>
      <c r="R9" s="3"/>
      <c r="S9" s="3">
        <v>0</v>
      </c>
      <c r="T9" s="3"/>
      <c r="U9" s="3">
        <v>0</v>
      </c>
      <c r="V9" s="3"/>
      <c r="W9" s="3">
        <v>0</v>
      </c>
      <c r="X9" s="3"/>
      <c r="Y9" s="3">
        <v>3490000</v>
      </c>
      <c r="Z9" s="3"/>
      <c r="AA9" s="3">
        <v>1192247</v>
      </c>
      <c r="AB9" s="3"/>
      <c r="AC9" s="3">
        <v>3503188710000</v>
      </c>
      <c r="AD9" s="3"/>
      <c r="AE9" s="3">
        <v>4157925347028</v>
      </c>
      <c r="AG9" s="4">
        <v>6.5600000000000006E-2</v>
      </c>
    </row>
    <row r="10" spans="1:35" x14ac:dyDescent="0.45">
      <c r="A10" s="1" t="s">
        <v>45</v>
      </c>
      <c r="C10" s="1" t="s">
        <v>46</v>
      </c>
      <c r="E10" s="1" t="s">
        <v>47</v>
      </c>
      <c r="G10" s="3">
        <v>0</v>
      </c>
      <c r="H10" s="3"/>
      <c r="I10" s="3">
        <v>0</v>
      </c>
      <c r="J10" s="3"/>
      <c r="K10" s="3">
        <v>3466000</v>
      </c>
      <c r="L10" s="3"/>
      <c r="M10" s="3">
        <v>2999947776000</v>
      </c>
      <c r="N10" s="3"/>
      <c r="O10" s="3">
        <v>3368383256348</v>
      </c>
      <c r="P10" s="3"/>
      <c r="Q10" s="3">
        <v>0</v>
      </c>
      <c r="R10" s="3"/>
      <c r="S10" s="3">
        <v>0</v>
      </c>
      <c r="T10" s="3"/>
      <c r="U10" s="3">
        <v>0</v>
      </c>
      <c r="V10" s="3"/>
      <c r="W10" s="3">
        <v>0</v>
      </c>
      <c r="X10" s="3"/>
      <c r="Y10" s="3">
        <v>3466000</v>
      </c>
      <c r="Z10" s="3"/>
      <c r="AA10" s="3">
        <v>974284</v>
      </c>
      <c r="AB10" s="3"/>
      <c r="AC10" s="3">
        <v>2999947776000</v>
      </c>
      <c r="AD10" s="3"/>
      <c r="AE10" s="3">
        <v>3374420114450</v>
      </c>
      <c r="AG10" s="4">
        <v>5.33E-2</v>
      </c>
    </row>
    <row r="11" spans="1:35" x14ac:dyDescent="0.45">
      <c r="A11" s="1" t="s">
        <v>48</v>
      </c>
      <c r="C11" s="1" t="s">
        <v>49</v>
      </c>
      <c r="E11" s="1" t="s">
        <v>50</v>
      </c>
      <c r="G11" s="3">
        <v>18</v>
      </c>
      <c r="H11" s="3"/>
      <c r="I11" s="3">
        <v>18</v>
      </c>
      <c r="J11" s="3"/>
      <c r="K11" s="3">
        <v>2495000</v>
      </c>
      <c r="L11" s="3"/>
      <c r="M11" s="3">
        <v>2495000000000</v>
      </c>
      <c r="N11" s="3"/>
      <c r="O11" s="3">
        <v>2519493259062</v>
      </c>
      <c r="P11" s="3"/>
      <c r="Q11" s="3">
        <v>0</v>
      </c>
      <c r="R11" s="3"/>
      <c r="S11" s="3">
        <v>0</v>
      </c>
      <c r="T11" s="3"/>
      <c r="U11" s="3">
        <v>0</v>
      </c>
      <c r="V11" s="3"/>
      <c r="W11" s="3">
        <v>0</v>
      </c>
      <c r="X11" s="3"/>
      <c r="Y11" s="3">
        <v>2495000</v>
      </c>
      <c r="Z11" s="3"/>
      <c r="AA11" s="3">
        <v>1010000</v>
      </c>
      <c r="AB11" s="3"/>
      <c r="AC11" s="3">
        <v>2495000000000</v>
      </c>
      <c r="AD11" s="3"/>
      <c r="AE11" s="3">
        <v>2519493259062</v>
      </c>
      <c r="AG11" s="4">
        <v>3.9800000000000002E-2</v>
      </c>
      <c r="AI11" s="14"/>
    </row>
    <row r="12" spans="1:35" x14ac:dyDescent="0.45">
      <c r="A12" s="1" t="s">
        <v>51</v>
      </c>
      <c r="C12" s="1" t="s">
        <v>52</v>
      </c>
      <c r="E12" s="1" t="s">
        <v>53</v>
      </c>
      <c r="G12" s="3">
        <v>18</v>
      </c>
      <c r="H12" s="3"/>
      <c r="I12" s="3">
        <v>18</v>
      </c>
      <c r="J12" s="3"/>
      <c r="K12" s="3">
        <v>36725</v>
      </c>
      <c r="L12" s="3"/>
      <c r="M12" s="3">
        <v>36725371332</v>
      </c>
      <c r="N12" s="3"/>
      <c r="O12" s="3">
        <v>36718343593</v>
      </c>
      <c r="P12" s="3"/>
      <c r="Q12" s="3">
        <v>0</v>
      </c>
      <c r="R12" s="3"/>
      <c r="S12" s="3">
        <v>0</v>
      </c>
      <c r="T12" s="3"/>
      <c r="U12" s="3">
        <v>0</v>
      </c>
      <c r="V12" s="3"/>
      <c r="W12" s="3">
        <v>0</v>
      </c>
      <c r="X12" s="3"/>
      <c r="Y12" s="3">
        <v>36725</v>
      </c>
      <c r="Z12" s="3"/>
      <c r="AA12" s="3">
        <v>1000000</v>
      </c>
      <c r="AB12" s="3"/>
      <c r="AC12" s="3">
        <v>36725371332</v>
      </c>
      <c r="AD12" s="3"/>
      <c r="AE12" s="3">
        <v>36718343593</v>
      </c>
      <c r="AG12" s="4">
        <v>5.9999999999999995E-4</v>
      </c>
    </row>
    <row r="13" spans="1:35" x14ac:dyDescent="0.45">
      <c r="A13" s="1" t="s">
        <v>54</v>
      </c>
      <c r="C13" s="1" t="s">
        <v>55</v>
      </c>
      <c r="E13" s="1" t="s">
        <v>56</v>
      </c>
      <c r="G13" s="3">
        <v>0</v>
      </c>
      <c r="H13" s="3"/>
      <c r="I13" s="3">
        <v>0</v>
      </c>
      <c r="J13" s="3"/>
      <c r="K13" s="3">
        <v>166772</v>
      </c>
      <c r="L13" s="3"/>
      <c r="M13" s="3">
        <v>98316005177</v>
      </c>
      <c r="N13" s="3"/>
      <c r="O13" s="3">
        <v>141397023143</v>
      </c>
      <c r="P13" s="3"/>
      <c r="Q13" s="3">
        <v>0</v>
      </c>
      <c r="R13" s="3"/>
      <c r="S13" s="3">
        <v>0</v>
      </c>
      <c r="T13" s="3"/>
      <c r="U13" s="3">
        <v>0</v>
      </c>
      <c r="V13" s="3"/>
      <c r="W13" s="3">
        <v>0</v>
      </c>
      <c r="X13" s="3"/>
      <c r="Y13" s="3">
        <v>166772</v>
      </c>
      <c r="Z13" s="3"/>
      <c r="AA13" s="3">
        <v>868500</v>
      </c>
      <c r="AB13" s="3"/>
      <c r="AC13" s="3">
        <v>98316005177</v>
      </c>
      <c r="AD13" s="3"/>
      <c r="AE13" s="3">
        <v>144815229481</v>
      </c>
      <c r="AG13" s="4">
        <v>2.3E-3</v>
      </c>
    </row>
    <row r="14" spans="1:35" x14ac:dyDescent="0.45">
      <c r="A14" s="1" t="s">
        <v>57</v>
      </c>
      <c r="C14" s="1" t="s">
        <v>58</v>
      </c>
      <c r="E14" s="1" t="s">
        <v>59</v>
      </c>
      <c r="G14" s="3">
        <v>0</v>
      </c>
      <c r="H14" s="3"/>
      <c r="I14" s="3">
        <v>0</v>
      </c>
      <c r="J14" s="3"/>
      <c r="K14" s="3">
        <v>156899</v>
      </c>
      <c r="L14" s="3"/>
      <c r="M14" s="3">
        <v>83637896726</v>
      </c>
      <c r="N14" s="3"/>
      <c r="O14" s="3">
        <v>101170531586</v>
      </c>
      <c r="P14" s="3"/>
      <c r="Q14" s="3">
        <v>0</v>
      </c>
      <c r="R14" s="3"/>
      <c r="S14" s="3">
        <v>0</v>
      </c>
      <c r="T14" s="3"/>
      <c r="U14" s="3">
        <v>0</v>
      </c>
      <c r="V14" s="3"/>
      <c r="W14" s="3">
        <v>0</v>
      </c>
      <c r="X14" s="3"/>
      <c r="Y14" s="3">
        <v>156899</v>
      </c>
      <c r="Z14" s="3"/>
      <c r="AA14" s="3">
        <v>670000</v>
      </c>
      <c r="AB14" s="3"/>
      <c r="AC14" s="3">
        <v>83637896726</v>
      </c>
      <c r="AD14" s="3"/>
      <c r="AE14" s="3">
        <v>105103276577</v>
      </c>
      <c r="AG14" s="4">
        <v>1.6999999999999999E-3</v>
      </c>
    </row>
    <row r="15" spans="1:35" x14ac:dyDescent="0.45">
      <c r="A15" s="1" t="s">
        <v>60</v>
      </c>
      <c r="C15" s="1" t="s">
        <v>61</v>
      </c>
      <c r="E15" s="1" t="s">
        <v>62</v>
      </c>
      <c r="G15" s="3">
        <v>0</v>
      </c>
      <c r="H15" s="3"/>
      <c r="I15" s="3">
        <v>0</v>
      </c>
      <c r="J15" s="3"/>
      <c r="K15" s="3">
        <v>45170</v>
      </c>
      <c r="L15" s="3"/>
      <c r="M15" s="3">
        <v>28868798627</v>
      </c>
      <c r="N15" s="3"/>
      <c r="O15" s="3">
        <v>39022064468</v>
      </c>
      <c r="P15" s="3"/>
      <c r="Q15" s="3">
        <v>0</v>
      </c>
      <c r="R15" s="3"/>
      <c r="S15" s="3">
        <v>0</v>
      </c>
      <c r="T15" s="3"/>
      <c r="U15" s="3">
        <v>0</v>
      </c>
      <c r="V15" s="3"/>
      <c r="W15" s="3">
        <v>0</v>
      </c>
      <c r="X15" s="3"/>
      <c r="Y15" s="3">
        <v>45170</v>
      </c>
      <c r="Z15" s="3"/>
      <c r="AA15" s="3">
        <v>879200</v>
      </c>
      <c r="AB15" s="3"/>
      <c r="AC15" s="3">
        <v>28868798627</v>
      </c>
      <c r="AD15" s="3"/>
      <c r="AE15" s="3">
        <v>39706265934</v>
      </c>
      <c r="AG15" s="4">
        <v>5.9999999999999995E-4</v>
      </c>
    </row>
    <row r="16" spans="1:35" x14ac:dyDescent="0.45">
      <c r="A16" s="1" t="s">
        <v>63</v>
      </c>
      <c r="C16" s="1" t="s">
        <v>64</v>
      </c>
      <c r="E16" s="1" t="s">
        <v>65</v>
      </c>
      <c r="G16" s="3">
        <v>0</v>
      </c>
      <c r="H16" s="3"/>
      <c r="I16" s="3">
        <v>0</v>
      </c>
      <c r="J16" s="3"/>
      <c r="K16" s="3">
        <v>38458</v>
      </c>
      <c r="L16" s="3"/>
      <c r="M16" s="3">
        <v>25246565100</v>
      </c>
      <c r="N16" s="3"/>
      <c r="O16" s="3">
        <v>35855584997</v>
      </c>
      <c r="P16" s="3"/>
      <c r="Q16" s="3">
        <v>0</v>
      </c>
      <c r="R16" s="3"/>
      <c r="S16" s="3">
        <v>0</v>
      </c>
      <c r="T16" s="3"/>
      <c r="U16" s="3">
        <v>0</v>
      </c>
      <c r="V16" s="3"/>
      <c r="W16" s="3">
        <v>0</v>
      </c>
      <c r="X16" s="3"/>
      <c r="Y16" s="3">
        <v>38458</v>
      </c>
      <c r="Z16" s="3"/>
      <c r="AA16" s="3">
        <v>953000</v>
      </c>
      <c r="AB16" s="3"/>
      <c r="AC16" s="3">
        <v>25246565100</v>
      </c>
      <c r="AD16" s="3"/>
      <c r="AE16" s="3">
        <v>36643831101</v>
      </c>
      <c r="AG16" s="4">
        <v>5.9999999999999995E-4</v>
      </c>
    </row>
    <row r="17" spans="1:33" x14ac:dyDescent="0.45">
      <c r="A17" s="1" t="s">
        <v>66</v>
      </c>
      <c r="C17" s="1" t="s">
        <v>67</v>
      </c>
      <c r="E17" s="1" t="s">
        <v>68</v>
      </c>
      <c r="G17" s="3">
        <v>18</v>
      </c>
      <c r="H17" s="3"/>
      <c r="I17" s="3">
        <v>18</v>
      </c>
      <c r="J17" s="3"/>
      <c r="K17" s="3">
        <v>6498900</v>
      </c>
      <c r="L17" s="3"/>
      <c r="M17" s="3">
        <v>6498900000000</v>
      </c>
      <c r="N17" s="3"/>
      <c r="O17" s="3">
        <v>6627676515862</v>
      </c>
      <c r="P17" s="3"/>
      <c r="Q17" s="3">
        <v>0</v>
      </c>
      <c r="R17" s="3"/>
      <c r="S17" s="3">
        <v>0</v>
      </c>
      <c r="T17" s="3"/>
      <c r="U17" s="3">
        <v>0</v>
      </c>
      <c r="V17" s="3"/>
      <c r="W17" s="3">
        <v>0</v>
      </c>
      <c r="X17" s="3"/>
      <c r="Y17" s="3">
        <v>6498900</v>
      </c>
      <c r="Z17" s="3"/>
      <c r="AA17" s="3">
        <v>1020000</v>
      </c>
      <c r="AB17" s="3"/>
      <c r="AC17" s="3">
        <v>6498900000000</v>
      </c>
      <c r="AD17" s="3"/>
      <c r="AE17" s="3">
        <v>6627676515862</v>
      </c>
      <c r="AG17" s="4">
        <v>0.1046</v>
      </c>
    </row>
    <row r="18" spans="1:33" x14ac:dyDescent="0.45">
      <c r="A18" s="1" t="s">
        <v>69</v>
      </c>
      <c r="C18" s="1" t="s">
        <v>70</v>
      </c>
      <c r="E18" s="1" t="s">
        <v>71</v>
      </c>
      <c r="G18" s="3">
        <v>18</v>
      </c>
      <c r="H18" s="3"/>
      <c r="I18" s="3">
        <v>18</v>
      </c>
      <c r="J18" s="3"/>
      <c r="K18" s="3">
        <v>1508020</v>
      </c>
      <c r="L18" s="3"/>
      <c r="M18" s="3">
        <v>1508020000000</v>
      </c>
      <c r="N18" s="3"/>
      <c r="O18" s="3">
        <v>1522824138088</v>
      </c>
      <c r="P18" s="3"/>
      <c r="Q18" s="3">
        <v>0</v>
      </c>
      <c r="R18" s="3"/>
      <c r="S18" s="3">
        <v>0</v>
      </c>
      <c r="T18" s="3"/>
      <c r="U18" s="3">
        <v>0</v>
      </c>
      <c r="V18" s="3"/>
      <c r="W18" s="3">
        <v>0</v>
      </c>
      <c r="X18" s="3"/>
      <c r="Y18" s="3">
        <v>1508020</v>
      </c>
      <c r="Z18" s="3"/>
      <c r="AA18" s="3">
        <v>1010000</v>
      </c>
      <c r="AB18" s="3"/>
      <c r="AC18" s="3">
        <v>1508020000000</v>
      </c>
      <c r="AD18" s="3"/>
      <c r="AE18" s="3">
        <v>1522824138088</v>
      </c>
      <c r="AG18" s="4">
        <v>2.4E-2</v>
      </c>
    </row>
    <row r="19" spans="1:33" x14ac:dyDescent="0.45">
      <c r="A19" s="1" t="s">
        <v>72</v>
      </c>
      <c r="C19" s="1" t="s">
        <v>73</v>
      </c>
      <c r="E19" s="1" t="s">
        <v>74</v>
      </c>
      <c r="G19" s="3">
        <v>18</v>
      </c>
      <c r="H19" s="3"/>
      <c r="I19" s="3">
        <v>18</v>
      </c>
      <c r="J19" s="3"/>
      <c r="K19" s="3">
        <v>1999000</v>
      </c>
      <c r="L19" s="3"/>
      <c r="M19" s="3">
        <v>1999000000000</v>
      </c>
      <c r="N19" s="3"/>
      <c r="O19" s="3">
        <v>2018624058062</v>
      </c>
      <c r="P19" s="3"/>
      <c r="Q19" s="3">
        <v>0</v>
      </c>
      <c r="R19" s="3"/>
      <c r="S19" s="3">
        <v>0</v>
      </c>
      <c r="T19" s="3"/>
      <c r="U19" s="3">
        <v>0</v>
      </c>
      <c r="V19" s="3"/>
      <c r="W19" s="3">
        <v>0</v>
      </c>
      <c r="X19" s="3"/>
      <c r="Y19" s="3">
        <v>1999000</v>
      </c>
      <c r="Z19" s="3"/>
      <c r="AA19" s="3">
        <v>1010000</v>
      </c>
      <c r="AB19" s="3"/>
      <c r="AC19" s="3">
        <v>1999000000000</v>
      </c>
      <c r="AD19" s="3"/>
      <c r="AE19" s="3">
        <v>2018624058062</v>
      </c>
      <c r="AG19" s="4">
        <v>3.1899999999999998E-2</v>
      </c>
    </row>
    <row r="20" spans="1:33" x14ac:dyDescent="0.45">
      <c r="A20" s="1" t="s">
        <v>75</v>
      </c>
      <c r="C20" s="1" t="s">
        <v>76</v>
      </c>
      <c r="E20" s="1" t="s">
        <v>77</v>
      </c>
      <c r="G20" s="3">
        <v>18</v>
      </c>
      <c r="H20" s="3"/>
      <c r="I20" s="3">
        <v>18</v>
      </c>
      <c r="J20" s="3"/>
      <c r="K20" s="3">
        <v>2597880</v>
      </c>
      <c r="L20" s="3"/>
      <c r="M20" s="3">
        <v>2597880000000</v>
      </c>
      <c r="N20" s="3"/>
      <c r="O20" s="3">
        <v>2623383225592</v>
      </c>
      <c r="P20" s="3"/>
      <c r="Q20" s="3">
        <v>0</v>
      </c>
      <c r="R20" s="3"/>
      <c r="S20" s="3">
        <v>0</v>
      </c>
      <c r="T20" s="3"/>
      <c r="U20" s="3">
        <v>0</v>
      </c>
      <c r="V20" s="3"/>
      <c r="W20" s="3">
        <v>0</v>
      </c>
      <c r="X20" s="3"/>
      <c r="Y20" s="3">
        <v>2597880</v>
      </c>
      <c r="Z20" s="3"/>
      <c r="AA20" s="3">
        <v>1010000</v>
      </c>
      <c r="AB20" s="3"/>
      <c r="AC20" s="3">
        <v>2597880000000</v>
      </c>
      <c r="AD20" s="3"/>
      <c r="AE20" s="3">
        <v>2623383225592</v>
      </c>
      <c r="AG20" s="4">
        <v>4.1399999999999999E-2</v>
      </c>
    </row>
    <row r="21" spans="1:33" x14ac:dyDescent="0.45">
      <c r="A21" s="1" t="s">
        <v>78</v>
      </c>
      <c r="C21" s="1" t="s">
        <v>79</v>
      </c>
      <c r="E21" s="1" t="s">
        <v>80</v>
      </c>
      <c r="G21" s="3">
        <v>18.5</v>
      </c>
      <c r="H21" s="3"/>
      <c r="I21" s="3">
        <v>18.5</v>
      </c>
      <c r="J21" s="3"/>
      <c r="K21" s="3">
        <v>100</v>
      </c>
      <c r="L21" s="3"/>
      <c r="M21" s="3">
        <v>103528759</v>
      </c>
      <c r="N21" s="3"/>
      <c r="O21" s="3">
        <v>100981693</v>
      </c>
      <c r="P21" s="3"/>
      <c r="Q21" s="3">
        <v>0</v>
      </c>
      <c r="R21" s="3"/>
      <c r="S21" s="3">
        <v>0</v>
      </c>
      <c r="T21" s="3"/>
      <c r="U21" s="3">
        <v>0</v>
      </c>
      <c r="V21" s="3"/>
      <c r="W21" s="3">
        <v>0</v>
      </c>
      <c r="X21" s="3"/>
      <c r="Y21" s="3">
        <v>100</v>
      </c>
      <c r="Z21" s="3"/>
      <c r="AA21" s="3">
        <v>966936</v>
      </c>
      <c r="AB21" s="3"/>
      <c r="AC21" s="3">
        <v>103528759</v>
      </c>
      <c r="AD21" s="3"/>
      <c r="AE21" s="3">
        <v>96676074</v>
      </c>
      <c r="AG21" s="4">
        <v>0</v>
      </c>
    </row>
    <row r="22" spans="1:33" x14ac:dyDescent="0.45">
      <c r="A22" s="1" t="s">
        <v>81</v>
      </c>
      <c r="C22" s="1" t="s">
        <v>82</v>
      </c>
      <c r="E22" s="1" t="s">
        <v>83</v>
      </c>
      <c r="G22" s="3">
        <v>18</v>
      </c>
      <c r="H22" s="3"/>
      <c r="I22" s="3">
        <v>18</v>
      </c>
      <c r="J22" s="3"/>
      <c r="K22" s="3">
        <v>995000</v>
      </c>
      <c r="L22" s="3"/>
      <c r="M22" s="3">
        <v>995000000000</v>
      </c>
      <c r="N22" s="3"/>
      <c r="O22" s="3">
        <v>1004767852812</v>
      </c>
      <c r="P22" s="3"/>
      <c r="Q22" s="3">
        <v>0</v>
      </c>
      <c r="R22" s="3"/>
      <c r="S22" s="3">
        <v>0</v>
      </c>
      <c r="T22" s="3"/>
      <c r="U22" s="3">
        <v>0</v>
      </c>
      <c r="V22" s="3"/>
      <c r="W22" s="3">
        <v>0</v>
      </c>
      <c r="X22" s="3"/>
      <c r="Y22" s="3">
        <v>995000</v>
      </c>
      <c r="Z22" s="3"/>
      <c r="AA22" s="3">
        <v>1010000</v>
      </c>
      <c r="AB22" s="3"/>
      <c r="AC22" s="3">
        <v>995000000000</v>
      </c>
      <c r="AD22" s="3"/>
      <c r="AE22" s="3">
        <v>1004767852812</v>
      </c>
      <c r="AG22" s="4">
        <v>1.5900000000000001E-2</v>
      </c>
    </row>
    <row r="23" spans="1:33" x14ac:dyDescent="0.45">
      <c r="A23" s="1" t="s">
        <v>84</v>
      </c>
      <c r="C23" s="1" t="s">
        <v>85</v>
      </c>
      <c r="E23" s="1" t="s">
        <v>86</v>
      </c>
      <c r="G23" s="3">
        <v>18</v>
      </c>
      <c r="H23" s="3"/>
      <c r="I23" s="3">
        <v>18</v>
      </c>
      <c r="J23" s="3"/>
      <c r="K23" s="3">
        <v>2495000</v>
      </c>
      <c r="L23" s="3"/>
      <c r="M23" s="3">
        <v>2495000000000</v>
      </c>
      <c r="N23" s="3"/>
      <c r="O23" s="3">
        <v>2519493259062</v>
      </c>
      <c r="P23" s="3"/>
      <c r="Q23" s="3">
        <v>0</v>
      </c>
      <c r="R23" s="3"/>
      <c r="S23" s="3">
        <v>0</v>
      </c>
      <c r="T23" s="3"/>
      <c r="U23" s="3">
        <v>0</v>
      </c>
      <c r="V23" s="3"/>
      <c r="W23" s="3">
        <v>0</v>
      </c>
      <c r="X23" s="3"/>
      <c r="Y23" s="3">
        <v>2495000</v>
      </c>
      <c r="Z23" s="3"/>
      <c r="AA23" s="3">
        <v>1010000</v>
      </c>
      <c r="AB23" s="3"/>
      <c r="AC23" s="3">
        <v>2495000000000</v>
      </c>
      <c r="AD23" s="3"/>
      <c r="AE23" s="3">
        <v>2519493259062</v>
      </c>
      <c r="AG23" s="4">
        <v>3.9800000000000002E-2</v>
      </c>
    </row>
    <row r="24" spans="1:33" x14ac:dyDescent="0.45">
      <c r="A24" s="1" t="s">
        <v>87</v>
      </c>
      <c r="C24" s="1" t="s">
        <v>88</v>
      </c>
      <c r="E24" s="1" t="s">
        <v>89</v>
      </c>
      <c r="G24" s="3">
        <v>17</v>
      </c>
      <c r="H24" s="3"/>
      <c r="I24" s="3">
        <v>17</v>
      </c>
      <c r="J24" s="3"/>
      <c r="K24" s="3">
        <v>268000</v>
      </c>
      <c r="L24" s="3"/>
      <c r="M24" s="3">
        <v>246324905103</v>
      </c>
      <c r="N24" s="3"/>
      <c r="O24" s="3">
        <v>267951425000</v>
      </c>
      <c r="P24" s="3"/>
      <c r="Q24" s="3">
        <v>0</v>
      </c>
      <c r="R24" s="3"/>
      <c r="S24" s="3">
        <v>0</v>
      </c>
      <c r="T24" s="3"/>
      <c r="U24" s="3">
        <v>0</v>
      </c>
      <c r="V24" s="3"/>
      <c r="W24" s="3">
        <v>0</v>
      </c>
      <c r="X24" s="3"/>
      <c r="Y24" s="3">
        <v>268000</v>
      </c>
      <c r="Z24" s="3"/>
      <c r="AA24" s="3">
        <v>945545</v>
      </c>
      <c r="AB24" s="3"/>
      <c r="AC24" s="3">
        <v>246324905103</v>
      </c>
      <c r="AD24" s="3"/>
      <c r="AE24" s="3">
        <v>253360130151</v>
      </c>
      <c r="AG24" s="4">
        <v>4.0000000000000001E-3</v>
      </c>
    </row>
    <row r="25" spans="1:33" x14ac:dyDescent="0.45">
      <c r="A25" s="1" t="s">
        <v>90</v>
      </c>
      <c r="C25" s="1" t="s">
        <v>91</v>
      </c>
      <c r="E25" s="1" t="s">
        <v>92</v>
      </c>
      <c r="G25" s="3">
        <v>18</v>
      </c>
      <c r="H25" s="3"/>
      <c r="I25" s="3">
        <v>18</v>
      </c>
      <c r="J25" s="3"/>
      <c r="K25" s="3">
        <v>1300000</v>
      </c>
      <c r="L25" s="3"/>
      <c r="M25" s="3">
        <v>1273012000000</v>
      </c>
      <c r="N25" s="3"/>
      <c r="O25" s="3">
        <v>1299764375000</v>
      </c>
      <c r="P25" s="3"/>
      <c r="Q25" s="3">
        <v>48600</v>
      </c>
      <c r="R25" s="3"/>
      <c r="S25" s="3">
        <v>47923910630</v>
      </c>
      <c r="T25" s="3"/>
      <c r="U25" s="3">
        <v>0</v>
      </c>
      <c r="V25" s="3"/>
      <c r="W25" s="3">
        <v>0</v>
      </c>
      <c r="X25" s="3"/>
      <c r="Y25" s="3">
        <v>1348600</v>
      </c>
      <c r="Z25" s="3"/>
      <c r="AA25" s="3">
        <v>996231</v>
      </c>
      <c r="AB25" s="3"/>
      <c r="AC25" s="3">
        <v>1320935910630</v>
      </c>
      <c r="AD25" s="3"/>
      <c r="AE25" s="3">
        <v>1343273614120</v>
      </c>
      <c r="AG25" s="4">
        <v>2.12E-2</v>
      </c>
    </row>
    <row r="26" spans="1:33" x14ac:dyDescent="0.45">
      <c r="A26" s="1" t="s">
        <v>93</v>
      </c>
      <c r="C26" s="1" t="s">
        <v>94</v>
      </c>
      <c r="E26" s="1" t="s">
        <v>95</v>
      </c>
      <c r="G26" s="3">
        <v>18</v>
      </c>
      <c r="H26" s="3"/>
      <c r="I26" s="3">
        <v>18</v>
      </c>
      <c r="J26" s="3"/>
      <c r="K26" s="3">
        <v>2105500</v>
      </c>
      <c r="L26" s="3"/>
      <c r="M26" s="3">
        <v>1999993395000</v>
      </c>
      <c r="N26" s="3"/>
      <c r="O26" s="3">
        <v>2105118378125</v>
      </c>
      <c r="P26" s="3"/>
      <c r="Q26" s="3">
        <v>0</v>
      </c>
      <c r="R26" s="3"/>
      <c r="S26" s="3">
        <v>0</v>
      </c>
      <c r="T26" s="3"/>
      <c r="U26" s="3">
        <v>0</v>
      </c>
      <c r="V26" s="3"/>
      <c r="W26" s="3">
        <v>0</v>
      </c>
      <c r="X26" s="3"/>
      <c r="Y26" s="3">
        <v>2105500</v>
      </c>
      <c r="Z26" s="3"/>
      <c r="AA26" s="3">
        <v>986609</v>
      </c>
      <c r="AB26" s="3"/>
      <c r="AC26" s="3">
        <v>1999993395000</v>
      </c>
      <c r="AD26" s="3"/>
      <c r="AE26" s="3">
        <v>2076928737923</v>
      </c>
      <c r="AG26" s="4">
        <v>3.2800000000000003E-2</v>
      </c>
    </row>
    <row r="27" spans="1:33" x14ac:dyDescent="0.45">
      <c r="A27" s="1" t="s">
        <v>96</v>
      </c>
      <c r="C27" s="1" t="s">
        <v>97</v>
      </c>
      <c r="E27" s="1" t="s">
        <v>98</v>
      </c>
      <c r="G27" s="3">
        <v>18</v>
      </c>
      <c r="H27" s="3"/>
      <c r="I27" s="3">
        <v>18</v>
      </c>
      <c r="J27" s="3"/>
      <c r="K27" s="3">
        <v>1000000</v>
      </c>
      <c r="L27" s="3"/>
      <c r="M27" s="3">
        <v>1000000000000</v>
      </c>
      <c r="N27" s="3"/>
      <c r="O27" s="3">
        <v>999818750000</v>
      </c>
      <c r="P27" s="3"/>
      <c r="Q27" s="3">
        <v>0</v>
      </c>
      <c r="R27" s="3"/>
      <c r="S27" s="3">
        <v>0</v>
      </c>
      <c r="T27" s="3"/>
      <c r="U27" s="3">
        <v>0</v>
      </c>
      <c r="V27" s="3"/>
      <c r="W27" s="3">
        <v>0</v>
      </c>
      <c r="X27" s="3"/>
      <c r="Y27" s="3">
        <v>1000000</v>
      </c>
      <c r="Z27" s="3"/>
      <c r="AA27" s="3">
        <v>1000000</v>
      </c>
      <c r="AB27" s="3"/>
      <c r="AC27" s="3">
        <v>1000000000000</v>
      </c>
      <c r="AD27" s="3"/>
      <c r="AE27" s="3">
        <v>999818750000</v>
      </c>
      <c r="AG27" s="4">
        <v>1.5800000000000002E-2</v>
      </c>
    </row>
    <row r="28" spans="1:33" x14ac:dyDescent="0.45">
      <c r="A28" s="1" t="s">
        <v>99</v>
      </c>
      <c r="C28" s="1" t="s">
        <v>100</v>
      </c>
      <c r="E28" s="1" t="s">
        <v>101</v>
      </c>
      <c r="G28" s="3">
        <v>17</v>
      </c>
      <c r="H28" s="3"/>
      <c r="I28" s="3">
        <v>17</v>
      </c>
      <c r="J28" s="3"/>
      <c r="K28" s="3">
        <v>596900</v>
      </c>
      <c r="L28" s="3"/>
      <c r="M28" s="3">
        <v>559102134482</v>
      </c>
      <c r="N28" s="3"/>
      <c r="O28" s="3">
        <v>596791811875</v>
      </c>
      <c r="P28" s="3"/>
      <c r="Q28" s="3">
        <v>0</v>
      </c>
      <c r="R28" s="3"/>
      <c r="S28" s="3">
        <v>0</v>
      </c>
      <c r="T28" s="3"/>
      <c r="U28" s="3">
        <v>0</v>
      </c>
      <c r="V28" s="3"/>
      <c r="W28" s="3">
        <v>0</v>
      </c>
      <c r="X28" s="3"/>
      <c r="Y28" s="3">
        <v>596900</v>
      </c>
      <c r="Z28" s="3"/>
      <c r="AA28" s="3">
        <v>992438</v>
      </c>
      <c r="AB28" s="3"/>
      <c r="AC28" s="3">
        <v>559102134482</v>
      </c>
      <c r="AD28" s="3"/>
      <c r="AE28" s="3">
        <v>592278872193</v>
      </c>
      <c r="AG28" s="4">
        <v>9.2999999999999992E-3</v>
      </c>
    </row>
    <row r="29" spans="1:33" x14ac:dyDescent="0.45">
      <c r="A29" s="1" t="s">
        <v>102</v>
      </c>
      <c r="C29" s="1" t="s">
        <v>103</v>
      </c>
      <c r="E29" s="1" t="s">
        <v>104</v>
      </c>
      <c r="G29" s="3">
        <v>18</v>
      </c>
      <c r="H29" s="3"/>
      <c r="I29" s="3">
        <v>18</v>
      </c>
      <c r="J29" s="3"/>
      <c r="K29" s="3">
        <v>4100</v>
      </c>
      <c r="L29" s="3"/>
      <c r="M29" s="3">
        <v>3775684218</v>
      </c>
      <c r="N29" s="3"/>
      <c r="O29" s="3">
        <v>4140249443</v>
      </c>
      <c r="P29" s="3"/>
      <c r="Q29" s="3">
        <v>0</v>
      </c>
      <c r="R29" s="3"/>
      <c r="S29" s="3">
        <v>0</v>
      </c>
      <c r="T29" s="3"/>
      <c r="U29" s="3">
        <v>0</v>
      </c>
      <c r="V29" s="3"/>
      <c r="W29" s="3">
        <v>0</v>
      </c>
      <c r="X29" s="3"/>
      <c r="Y29" s="3">
        <v>4100</v>
      </c>
      <c r="Z29" s="3"/>
      <c r="AA29" s="3">
        <v>1000000</v>
      </c>
      <c r="AB29" s="3"/>
      <c r="AC29" s="3">
        <v>3775684218</v>
      </c>
      <c r="AD29" s="3"/>
      <c r="AE29" s="3">
        <v>4099256875</v>
      </c>
      <c r="AG29" s="4">
        <v>1E-4</v>
      </c>
    </row>
    <row r="30" spans="1:33" x14ac:dyDescent="0.45">
      <c r="A30" s="1" t="s">
        <v>105</v>
      </c>
      <c r="C30" s="1" t="s">
        <v>106</v>
      </c>
      <c r="E30" s="1" t="s">
        <v>107</v>
      </c>
      <c r="G30" s="3">
        <v>17</v>
      </c>
      <c r="H30" s="3"/>
      <c r="I30" s="3">
        <v>17</v>
      </c>
      <c r="J30" s="3"/>
      <c r="K30" s="3">
        <v>3000310</v>
      </c>
      <c r="L30" s="3"/>
      <c r="M30" s="3">
        <v>2761695345700</v>
      </c>
      <c r="N30" s="3"/>
      <c r="O30" s="3">
        <v>2999766193812</v>
      </c>
      <c r="P30" s="3"/>
      <c r="Q30" s="3">
        <v>0</v>
      </c>
      <c r="R30" s="3"/>
      <c r="S30" s="3">
        <v>0</v>
      </c>
      <c r="T30" s="3"/>
      <c r="U30" s="3">
        <v>0</v>
      </c>
      <c r="V30" s="3"/>
      <c r="W30" s="3">
        <v>0</v>
      </c>
      <c r="X30" s="3"/>
      <c r="Y30" s="3">
        <v>3000310</v>
      </c>
      <c r="Z30" s="3"/>
      <c r="AA30" s="3">
        <v>955123</v>
      </c>
      <c r="AB30" s="3"/>
      <c r="AC30" s="3">
        <v>2761695345700</v>
      </c>
      <c r="AD30" s="3"/>
      <c r="AE30" s="3">
        <v>2865145686332</v>
      </c>
      <c r="AG30" s="4">
        <v>4.5199999999999997E-2</v>
      </c>
    </row>
    <row r="31" spans="1:33" x14ac:dyDescent="0.45">
      <c r="A31" s="1" t="s">
        <v>108</v>
      </c>
      <c r="C31" s="1" t="s">
        <v>109</v>
      </c>
      <c r="E31" s="1" t="s">
        <v>110</v>
      </c>
      <c r="G31" s="3">
        <v>18</v>
      </c>
      <c r="H31" s="3"/>
      <c r="I31" s="3">
        <v>18</v>
      </c>
      <c r="J31" s="3"/>
      <c r="K31" s="3">
        <v>495000</v>
      </c>
      <c r="L31" s="3"/>
      <c r="M31" s="3">
        <v>495000000000</v>
      </c>
      <c r="N31" s="3"/>
      <c r="O31" s="3">
        <v>499859384062</v>
      </c>
      <c r="P31" s="3"/>
      <c r="Q31" s="3">
        <v>0</v>
      </c>
      <c r="R31" s="3"/>
      <c r="S31" s="3">
        <v>0</v>
      </c>
      <c r="T31" s="3"/>
      <c r="U31" s="3">
        <v>0</v>
      </c>
      <c r="V31" s="3"/>
      <c r="W31" s="3">
        <v>0</v>
      </c>
      <c r="X31" s="3"/>
      <c r="Y31" s="3">
        <v>495000</v>
      </c>
      <c r="Z31" s="3"/>
      <c r="AA31" s="3">
        <v>1010000</v>
      </c>
      <c r="AB31" s="3"/>
      <c r="AC31" s="3">
        <v>495000000000</v>
      </c>
      <c r="AD31" s="3"/>
      <c r="AE31" s="3">
        <v>499859384062</v>
      </c>
      <c r="AG31" s="4">
        <v>7.9000000000000008E-3</v>
      </c>
    </row>
    <row r="32" spans="1:33" x14ac:dyDescent="0.45">
      <c r="A32" s="1" t="s">
        <v>111</v>
      </c>
      <c r="C32" s="1" t="s">
        <v>112</v>
      </c>
      <c r="E32" s="1" t="s">
        <v>113</v>
      </c>
      <c r="G32" s="3">
        <v>18</v>
      </c>
      <c r="H32" s="3"/>
      <c r="I32" s="3">
        <v>18</v>
      </c>
      <c r="J32" s="3"/>
      <c r="K32" s="3">
        <v>998998</v>
      </c>
      <c r="L32" s="3"/>
      <c r="M32" s="3">
        <v>949068080000</v>
      </c>
      <c r="N32" s="3"/>
      <c r="O32" s="3">
        <v>1008805100928</v>
      </c>
      <c r="P32" s="3"/>
      <c r="Q32" s="3">
        <v>0</v>
      </c>
      <c r="R32" s="3"/>
      <c r="S32" s="3">
        <v>0</v>
      </c>
      <c r="T32" s="3"/>
      <c r="U32" s="3">
        <v>0</v>
      </c>
      <c r="V32" s="3"/>
      <c r="W32" s="3">
        <v>0</v>
      </c>
      <c r="X32" s="3"/>
      <c r="Y32" s="3">
        <v>998998</v>
      </c>
      <c r="Z32" s="3"/>
      <c r="AA32" s="3">
        <v>1010000</v>
      </c>
      <c r="AB32" s="3"/>
      <c r="AC32" s="3">
        <v>949068080000</v>
      </c>
      <c r="AD32" s="3"/>
      <c r="AE32" s="3">
        <v>1008805100928</v>
      </c>
      <c r="AG32" s="4">
        <v>1.5900000000000001E-2</v>
      </c>
    </row>
    <row r="33" spans="1:33" x14ac:dyDescent="0.45">
      <c r="A33" s="1" t="s">
        <v>114</v>
      </c>
      <c r="C33" s="1" t="s">
        <v>115</v>
      </c>
      <c r="E33" s="1" t="s">
        <v>116</v>
      </c>
      <c r="G33" s="3">
        <v>18</v>
      </c>
      <c r="H33" s="3"/>
      <c r="I33" s="3">
        <v>18</v>
      </c>
      <c r="J33" s="3"/>
      <c r="K33" s="3">
        <v>2999000</v>
      </c>
      <c r="L33" s="3"/>
      <c r="M33" s="3">
        <v>2999020011452</v>
      </c>
      <c r="N33" s="3"/>
      <c r="O33" s="3">
        <v>3028440995562</v>
      </c>
      <c r="P33" s="3"/>
      <c r="Q33" s="3">
        <v>0</v>
      </c>
      <c r="R33" s="3"/>
      <c r="S33" s="3">
        <v>0</v>
      </c>
      <c r="T33" s="3"/>
      <c r="U33" s="3">
        <v>0</v>
      </c>
      <c r="V33" s="3"/>
      <c r="W33" s="3">
        <v>0</v>
      </c>
      <c r="X33" s="3"/>
      <c r="Y33" s="3">
        <v>2999000</v>
      </c>
      <c r="Z33" s="3"/>
      <c r="AA33" s="3">
        <v>1010000</v>
      </c>
      <c r="AB33" s="3"/>
      <c r="AC33" s="3">
        <v>2999020011452</v>
      </c>
      <c r="AD33" s="3"/>
      <c r="AE33" s="3">
        <v>3028440995562</v>
      </c>
      <c r="AG33" s="4">
        <v>4.7800000000000002E-2</v>
      </c>
    </row>
    <row r="34" spans="1:33" x14ac:dyDescent="0.45">
      <c r="A34" s="1" t="s">
        <v>117</v>
      </c>
      <c r="C34" s="1" t="s">
        <v>118</v>
      </c>
      <c r="E34" s="1" t="s">
        <v>119</v>
      </c>
      <c r="G34" s="3">
        <v>18</v>
      </c>
      <c r="H34" s="3"/>
      <c r="I34" s="3">
        <v>18</v>
      </c>
      <c r="J34" s="3"/>
      <c r="K34" s="3">
        <v>1992999</v>
      </c>
      <c r="L34" s="3"/>
      <c r="M34" s="3">
        <v>1992999000000</v>
      </c>
      <c r="N34" s="3"/>
      <c r="O34" s="3">
        <v>2012564146620</v>
      </c>
      <c r="P34" s="3"/>
      <c r="Q34" s="3">
        <v>60</v>
      </c>
      <c r="R34" s="3"/>
      <c r="S34" s="3">
        <v>61211092</v>
      </c>
      <c r="T34" s="3"/>
      <c r="U34" s="3">
        <v>0</v>
      </c>
      <c r="V34" s="3"/>
      <c r="W34" s="3">
        <v>0</v>
      </c>
      <c r="X34" s="3"/>
      <c r="Y34" s="3">
        <v>1993059</v>
      </c>
      <c r="Z34" s="3"/>
      <c r="AA34" s="3">
        <v>1020000</v>
      </c>
      <c r="AB34" s="3"/>
      <c r="AC34" s="3">
        <v>1993060211092</v>
      </c>
      <c r="AD34" s="3"/>
      <c r="AE34" s="3">
        <v>2032551713217</v>
      </c>
      <c r="AG34" s="4">
        <v>3.2099999999999997E-2</v>
      </c>
    </row>
    <row r="35" spans="1:33" x14ac:dyDescent="0.45">
      <c r="A35" s="1" t="s">
        <v>120</v>
      </c>
      <c r="C35" s="1" t="s">
        <v>118</v>
      </c>
      <c r="E35" s="1" t="s">
        <v>119</v>
      </c>
      <c r="G35" s="3">
        <v>18</v>
      </c>
      <c r="H35" s="3"/>
      <c r="I35" s="3">
        <v>18</v>
      </c>
      <c r="J35" s="3"/>
      <c r="K35" s="3">
        <v>1999000</v>
      </c>
      <c r="L35" s="3"/>
      <c r="M35" s="3">
        <v>1999000000000</v>
      </c>
      <c r="N35" s="3"/>
      <c r="O35" s="3">
        <f>1998637681250-1</f>
        <v>1998637681249</v>
      </c>
      <c r="P35" s="3"/>
      <c r="Q35" s="3">
        <v>0</v>
      </c>
      <c r="R35" s="3"/>
      <c r="S35" s="3">
        <v>0</v>
      </c>
      <c r="T35" s="3"/>
      <c r="U35" s="3">
        <v>0</v>
      </c>
      <c r="V35" s="3"/>
      <c r="W35" s="3">
        <v>0</v>
      </c>
      <c r="X35" s="3"/>
      <c r="Y35" s="3">
        <v>1999000</v>
      </c>
      <c r="Z35" s="3"/>
      <c r="AA35" s="3">
        <v>1000000</v>
      </c>
      <c r="AB35" s="3"/>
      <c r="AC35" s="3">
        <v>1999000000000</v>
      </c>
      <c r="AD35" s="3"/>
      <c r="AE35" s="3">
        <v>1998637681250</v>
      </c>
      <c r="AG35" s="4">
        <v>3.15E-2</v>
      </c>
    </row>
    <row r="36" spans="1:33" x14ac:dyDescent="0.45">
      <c r="A36" s="1" t="s">
        <v>121</v>
      </c>
      <c r="C36" s="1" t="s">
        <v>122</v>
      </c>
      <c r="E36" s="1" t="s">
        <v>123</v>
      </c>
      <c r="G36" s="3">
        <v>17.5</v>
      </c>
      <c r="H36" s="3"/>
      <c r="I36" s="3">
        <v>17.5</v>
      </c>
      <c r="J36" s="3"/>
      <c r="K36" s="3">
        <v>0</v>
      </c>
      <c r="L36" s="3"/>
      <c r="M36" s="3">
        <v>0</v>
      </c>
      <c r="N36" s="3"/>
      <c r="O36" s="3">
        <v>0</v>
      </c>
      <c r="P36" s="3"/>
      <c r="Q36" s="3">
        <v>109600</v>
      </c>
      <c r="R36" s="3"/>
      <c r="S36" s="3">
        <v>110008498380</v>
      </c>
      <c r="T36" s="3"/>
      <c r="U36" s="3">
        <v>109600</v>
      </c>
      <c r="V36" s="3"/>
      <c r="W36" s="3">
        <v>114115243599</v>
      </c>
      <c r="X36" s="3"/>
      <c r="Y36" s="3">
        <v>0</v>
      </c>
      <c r="Z36" s="3"/>
      <c r="AA36" s="3">
        <v>0</v>
      </c>
      <c r="AB36" s="3"/>
      <c r="AC36" s="3">
        <v>0</v>
      </c>
      <c r="AD36" s="3"/>
      <c r="AE36" s="3">
        <v>0</v>
      </c>
      <c r="AG36" s="4">
        <v>0</v>
      </c>
    </row>
    <row r="37" spans="1:33" x14ac:dyDescent="0.45">
      <c r="A37" s="1" t="s">
        <v>124</v>
      </c>
      <c r="C37" s="1" t="s">
        <v>125</v>
      </c>
      <c r="E37" s="1" t="s">
        <v>126</v>
      </c>
      <c r="G37" s="3">
        <v>16</v>
      </c>
      <c r="H37" s="3"/>
      <c r="I37" s="3">
        <v>16</v>
      </c>
      <c r="J37" s="3"/>
      <c r="K37" s="3">
        <v>0</v>
      </c>
      <c r="L37" s="3"/>
      <c r="M37" s="3">
        <v>0</v>
      </c>
      <c r="N37" s="3"/>
      <c r="O37" s="3">
        <v>0</v>
      </c>
      <c r="P37" s="3"/>
      <c r="Q37" s="3">
        <v>246900</v>
      </c>
      <c r="R37" s="3"/>
      <c r="S37" s="3">
        <v>240776604182</v>
      </c>
      <c r="T37" s="3"/>
      <c r="U37" s="3">
        <v>0</v>
      </c>
      <c r="V37" s="3"/>
      <c r="W37" s="3">
        <v>0</v>
      </c>
      <c r="X37" s="3"/>
      <c r="Y37" s="3">
        <v>246900</v>
      </c>
      <c r="Z37" s="3"/>
      <c r="AA37" s="3">
        <v>977000</v>
      </c>
      <c r="AB37" s="3"/>
      <c r="AC37" s="3">
        <v>240776604182</v>
      </c>
      <c r="AD37" s="3"/>
      <c r="AE37" s="3">
        <f>241177578639-1</f>
        <v>241177578638</v>
      </c>
      <c r="AG37" s="4">
        <v>3.8E-3</v>
      </c>
    </row>
    <row r="38" spans="1:33" ht="19.5" thickBot="1" x14ac:dyDescent="0.5">
      <c r="G38" s="3"/>
      <c r="H38" s="3"/>
      <c r="I38" s="3"/>
      <c r="J38" s="3"/>
      <c r="K38" s="5"/>
      <c r="L38" s="3"/>
      <c r="M38" s="5">
        <f>SUM(M9:M37)</f>
        <v>41643825207676</v>
      </c>
      <c r="N38" s="3"/>
      <c r="O38" s="5">
        <f>SUM(O9:O37)</f>
        <v>43482795553695</v>
      </c>
      <c r="P38" s="3"/>
      <c r="Q38" s="5"/>
      <c r="R38" s="3"/>
      <c r="S38" s="5">
        <f>SUM(S9:S37)</f>
        <v>398770224284</v>
      </c>
      <c r="T38" s="3"/>
      <c r="U38" s="5"/>
      <c r="V38" s="3"/>
      <c r="W38" s="5">
        <f>SUM(W9:W37)</f>
        <v>114115243599</v>
      </c>
      <c r="X38" s="3"/>
      <c r="Y38" s="5"/>
      <c r="Z38" s="3"/>
      <c r="AA38" s="5"/>
      <c r="AB38" s="3"/>
      <c r="AC38" s="5">
        <f>SUM(AC9:AC37)</f>
        <v>41932586933580</v>
      </c>
      <c r="AD38" s="3"/>
      <c r="AE38" s="26">
        <f>SUM(AE9:AE37)</f>
        <v>43676068894029</v>
      </c>
      <c r="AG38" s="6">
        <f>SUM(AG9:AG37)</f>
        <v>0.6895</v>
      </c>
    </row>
    <row r="39" spans="1:33" ht="19.5" thickTop="1" x14ac:dyDescent="0.45"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3" x14ac:dyDescent="0.45"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3" x14ac:dyDescent="0.45"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3" x14ac:dyDescent="0.45"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3" x14ac:dyDescent="0.45"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3" x14ac:dyDescent="0.45"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3" x14ac:dyDescent="0.45"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3" x14ac:dyDescent="0.45"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</sheetData>
  <mergeCells count="26">
    <mergeCell ref="A2:AG2"/>
    <mergeCell ref="A3:AG3"/>
    <mergeCell ref="A4:AG4"/>
    <mergeCell ref="AA7:AA8"/>
    <mergeCell ref="AC7:AC8"/>
    <mergeCell ref="AE7:AE8"/>
    <mergeCell ref="AG7:AG8"/>
    <mergeCell ref="Y6:AG6"/>
    <mergeCell ref="U8"/>
    <mergeCell ref="W8"/>
    <mergeCell ref="U7:W7"/>
    <mergeCell ref="Q6:W6"/>
    <mergeCell ref="Y7:Y8"/>
    <mergeCell ref="O7:O8"/>
    <mergeCell ref="K6:O6"/>
    <mergeCell ref="Q8"/>
    <mergeCell ref="S8"/>
    <mergeCell ref="Q7:S7"/>
    <mergeCell ref="G7:G8"/>
    <mergeCell ref="I7:I8"/>
    <mergeCell ref="A6:I6"/>
    <mergeCell ref="K7:K8"/>
    <mergeCell ref="M7:M8"/>
    <mergeCell ref="A7:A8"/>
    <mergeCell ref="C7:C8"/>
    <mergeCell ref="E7:E8"/>
  </mergeCells>
  <pageMargins left="0.7" right="0.7" top="0.75" bottom="0.75" header="0.3" footer="0.3"/>
  <pageSetup scale="2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8"/>
  <sheetViews>
    <sheetView rightToLeft="1" view="pageBreakPreview" zoomScale="115" zoomScaleNormal="100" zoomScaleSheetLayoutView="115" workbookViewId="0">
      <selection activeCell="O8" sqref="O8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2" width="19.28515625" style="1" bestFit="1" customWidth="1"/>
    <col min="13" max="16384" width="9.140625" style="1"/>
  </cols>
  <sheetData>
    <row r="2" spans="1:12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2" ht="30" x14ac:dyDescent="0.4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2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6" spans="1:12" ht="30" x14ac:dyDescent="0.45">
      <c r="A6" s="19" t="s">
        <v>3</v>
      </c>
      <c r="C6" s="20" t="s">
        <v>6</v>
      </c>
      <c r="D6" s="20" t="s">
        <v>6</v>
      </c>
      <c r="E6" s="20" t="s">
        <v>6</v>
      </c>
      <c r="F6" s="20" t="s">
        <v>6</v>
      </c>
      <c r="G6" s="20" t="s">
        <v>6</v>
      </c>
      <c r="H6" s="20" t="s">
        <v>6</v>
      </c>
      <c r="I6" s="20" t="s">
        <v>6</v>
      </c>
      <c r="J6" s="20" t="s">
        <v>6</v>
      </c>
      <c r="K6" s="20" t="s">
        <v>6</v>
      </c>
    </row>
    <row r="7" spans="1:12" ht="30" x14ac:dyDescent="0.45">
      <c r="A7" s="20" t="s">
        <v>3</v>
      </c>
      <c r="C7" s="20" t="s">
        <v>7</v>
      </c>
      <c r="E7" s="20" t="s">
        <v>127</v>
      </c>
      <c r="G7" s="20" t="s">
        <v>128</v>
      </c>
      <c r="I7" s="20" t="s">
        <v>129</v>
      </c>
      <c r="K7" s="20" t="s">
        <v>130</v>
      </c>
    </row>
    <row r="8" spans="1:12" x14ac:dyDescent="0.45">
      <c r="A8" s="1" t="s">
        <v>87</v>
      </c>
      <c r="C8" s="3">
        <v>268000</v>
      </c>
      <c r="D8" s="3"/>
      <c r="E8" s="3">
        <v>975930</v>
      </c>
      <c r="F8" s="3"/>
      <c r="G8" s="3">
        <v>945545</v>
      </c>
      <c r="I8" s="4">
        <v>-3.1099999999999999E-2</v>
      </c>
      <c r="K8" s="3">
        <v>253406060000</v>
      </c>
      <c r="L8" s="3"/>
    </row>
    <row r="9" spans="1:12" x14ac:dyDescent="0.45">
      <c r="A9" s="1" t="s">
        <v>90</v>
      </c>
      <c r="C9" s="3">
        <v>1348600</v>
      </c>
      <c r="D9" s="3"/>
      <c r="E9" s="3">
        <v>986660</v>
      </c>
      <c r="F9" s="3"/>
      <c r="G9" s="3">
        <v>996231</v>
      </c>
      <c r="I9" s="4">
        <v>9.7000000000000003E-3</v>
      </c>
      <c r="K9" s="3">
        <v>1343517126600</v>
      </c>
      <c r="L9" s="3"/>
    </row>
    <row r="10" spans="1:12" x14ac:dyDescent="0.45">
      <c r="A10" s="1" t="s">
        <v>99</v>
      </c>
      <c r="C10" s="3">
        <v>596900</v>
      </c>
      <c r="D10" s="3"/>
      <c r="E10" s="3">
        <v>983990</v>
      </c>
      <c r="F10" s="3"/>
      <c r="G10" s="3">
        <v>992438</v>
      </c>
      <c r="I10" s="4">
        <v>8.6E-3</v>
      </c>
      <c r="K10" s="3">
        <v>592386242200</v>
      </c>
      <c r="L10" s="3"/>
    </row>
    <row r="11" spans="1:12" x14ac:dyDescent="0.45">
      <c r="A11" s="1" t="s">
        <v>96</v>
      </c>
      <c r="C11" s="3">
        <v>1000000</v>
      </c>
      <c r="D11" s="3"/>
      <c r="E11" s="3">
        <v>1000000</v>
      </c>
      <c r="F11" s="3"/>
      <c r="G11" s="3">
        <v>1000000</v>
      </c>
      <c r="I11" s="4">
        <v>0</v>
      </c>
      <c r="K11" s="3">
        <v>1000000000000</v>
      </c>
      <c r="L11" s="3"/>
    </row>
    <row r="12" spans="1:12" x14ac:dyDescent="0.45">
      <c r="A12" s="1" t="s">
        <v>45</v>
      </c>
      <c r="C12" s="3">
        <v>3466000</v>
      </c>
      <c r="D12" s="3"/>
      <c r="E12" s="3">
        <v>974284</v>
      </c>
      <c r="F12" s="3"/>
      <c r="G12" s="3">
        <v>974284</v>
      </c>
      <c r="I12" s="4">
        <v>0</v>
      </c>
      <c r="K12" s="3">
        <v>3376868344000</v>
      </c>
      <c r="L12" s="3"/>
    </row>
    <row r="13" spans="1:12" x14ac:dyDescent="0.45">
      <c r="A13" s="1" t="s">
        <v>42</v>
      </c>
      <c r="C13" s="3">
        <v>3490000</v>
      </c>
      <c r="D13" s="3"/>
      <c r="E13" s="3">
        <v>1192247</v>
      </c>
      <c r="F13" s="3"/>
      <c r="G13" s="3">
        <v>1192247</v>
      </c>
      <c r="I13" s="4">
        <v>0</v>
      </c>
      <c r="K13" s="3">
        <v>4160942030000</v>
      </c>
      <c r="L13" s="3"/>
    </row>
    <row r="14" spans="1:12" x14ac:dyDescent="0.45">
      <c r="A14" s="1" t="s">
        <v>51</v>
      </c>
      <c r="C14" s="3">
        <v>36725</v>
      </c>
      <c r="D14" s="3"/>
      <c r="E14" s="3">
        <v>1010000</v>
      </c>
      <c r="F14" s="3"/>
      <c r="G14" s="3">
        <v>1000000</v>
      </c>
      <c r="I14" s="4">
        <v>-9.9000000000000008E-3</v>
      </c>
      <c r="K14" s="3">
        <v>36725000000</v>
      </c>
      <c r="L14" s="3"/>
    </row>
    <row r="15" spans="1:12" x14ac:dyDescent="0.45">
      <c r="A15" s="1" t="s">
        <v>93</v>
      </c>
      <c r="C15" s="3">
        <v>2105500</v>
      </c>
      <c r="D15" s="3"/>
      <c r="E15" s="3">
        <v>955000</v>
      </c>
      <c r="F15" s="3"/>
      <c r="G15" s="3">
        <v>986609</v>
      </c>
      <c r="I15" s="4">
        <v>3.3099999999999997E-2</v>
      </c>
      <c r="K15" s="3">
        <v>2077305249500</v>
      </c>
      <c r="L15" s="3"/>
    </row>
    <row r="16" spans="1:12" x14ac:dyDescent="0.45">
      <c r="A16" s="1" t="s">
        <v>105</v>
      </c>
      <c r="C16" s="3">
        <v>3000310</v>
      </c>
      <c r="D16" s="3"/>
      <c r="E16" s="3">
        <v>944990</v>
      </c>
      <c r="F16" s="3"/>
      <c r="G16" s="3">
        <v>955123</v>
      </c>
      <c r="I16" s="4">
        <v>1.0699999999999999E-2</v>
      </c>
      <c r="K16" s="3">
        <v>2865665088130</v>
      </c>
      <c r="L16" s="3"/>
    </row>
    <row r="17" spans="11:12" x14ac:dyDescent="0.45">
      <c r="K17" s="3"/>
      <c r="L17" s="10"/>
    </row>
    <row r="18" spans="11:12" x14ac:dyDescent="0.45">
      <c r="L18" s="10"/>
    </row>
  </sheetData>
  <mergeCells count="10">
    <mergeCell ref="A4:K4"/>
    <mergeCell ref="A3:K3"/>
    <mergeCell ref="A2:K2"/>
    <mergeCell ref="K7"/>
    <mergeCell ref="C6:K6"/>
    <mergeCell ref="A6:A7"/>
    <mergeCell ref="C7"/>
    <mergeCell ref="E7"/>
    <mergeCell ref="G7"/>
    <mergeCell ref="I7"/>
  </mergeCells>
  <pageMargins left="0.7" right="0.7" top="0.75" bottom="0.75" header="0.3" footer="0.3"/>
  <pageSetup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A9"/>
  <sheetViews>
    <sheetView rightToLeft="1" view="pageBreakPreview" zoomScale="70" zoomScaleNormal="85" zoomScaleSheetLayoutView="70" workbookViewId="0">
      <selection activeCell="K17" sqref="K17"/>
    </sheetView>
  </sheetViews>
  <sheetFormatPr defaultRowHeight="18.75" x14ac:dyDescent="0.45"/>
  <cols>
    <col min="1" max="1" width="52.425781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0.85546875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23.85546875" style="1" bestFit="1" customWidth="1"/>
    <col min="12" max="12" width="1" style="1" customWidth="1"/>
    <col min="13" max="13" width="7.7109375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10.85546875" style="1" bestFit="1" customWidth="1"/>
    <col min="22" max="22" width="1" style="1" customWidth="1"/>
    <col min="23" max="23" width="19.28515625" style="1" bestFit="1" customWidth="1"/>
    <col min="24" max="24" width="1" style="1" customWidth="1"/>
    <col min="25" max="25" width="23.85546875" style="1" bestFit="1" customWidth="1"/>
    <col min="26" max="26" width="1" style="1" customWidth="1"/>
    <col min="27" max="27" width="26.7109375" style="1" bestFit="1" customWidth="1"/>
    <col min="28" max="28" width="1" style="1" customWidth="1"/>
    <col min="29" max="29" width="9.140625" style="1" customWidth="1"/>
    <col min="30" max="16384" width="9.140625" style="1"/>
  </cols>
  <sheetData>
    <row r="2" spans="1:27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1:27" ht="30" x14ac:dyDescent="0.4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</row>
    <row r="4" spans="1:27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</row>
    <row r="6" spans="1:27" ht="30" x14ac:dyDescent="0.45">
      <c r="A6" s="20" t="s">
        <v>131</v>
      </c>
      <c r="B6" s="20" t="s">
        <v>131</v>
      </c>
      <c r="C6" s="20" t="s">
        <v>131</v>
      </c>
      <c r="D6" s="20" t="s">
        <v>131</v>
      </c>
      <c r="E6" s="20" t="s">
        <v>131</v>
      </c>
      <c r="F6" s="20" t="s">
        <v>131</v>
      </c>
      <c r="G6" s="20" t="s">
        <v>4</v>
      </c>
      <c r="H6" s="20" t="s">
        <v>4</v>
      </c>
      <c r="I6" s="20" t="s">
        <v>4</v>
      </c>
      <c r="J6" s="20" t="s">
        <v>4</v>
      </c>
      <c r="K6" s="20" t="s">
        <v>4</v>
      </c>
      <c r="M6" s="20" t="s">
        <v>5</v>
      </c>
      <c r="N6" s="20" t="s">
        <v>5</v>
      </c>
      <c r="O6" s="20" t="s">
        <v>5</v>
      </c>
      <c r="P6" s="20" t="s">
        <v>5</v>
      </c>
      <c r="Q6" s="20" t="s">
        <v>5</v>
      </c>
      <c r="R6" s="20" t="s">
        <v>5</v>
      </c>
      <c r="S6" s="20" t="s">
        <v>5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  <c r="Z6" s="20" t="s">
        <v>6</v>
      </c>
      <c r="AA6" s="20" t="s">
        <v>6</v>
      </c>
    </row>
    <row r="7" spans="1:27" ht="30" x14ac:dyDescent="0.45">
      <c r="A7" s="19" t="s">
        <v>132</v>
      </c>
      <c r="C7" s="19" t="s">
        <v>39</v>
      </c>
      <c r="E7" s="19" t="s">
        <v>40</v>
      </c>
      <c r="G7" s="19" t="s">
        <v>7</v>
      </c>
      <c r="I7" s="19" t="s">
        <v>8</v>
      </c>
      <c r="K7" s="19" t="s">
        <v>9</v>
      </c>
      <c r="M7" s="20" t="s">
        <v>10</v>
      </c>
      <c r="N7" s="20" t="s">
        <v>10</v>
      </c>
      <c r="O7" s="20" t="s">
        <v>10</v>
      </c>
      <c r="Q7" s="20" t="s">
        <v>11</v>
      </c>
      <c r="R7" s="20" t="s">
        <v>11</v>
      </c>
      <c r="S7" s="20" t="s">
        <v>11</v>
      </c>
      <c r="U7" s="19" t="s">
        <v>7</v>
      </c>
      <c r="W7" s="19" t="s">
        <v>8</v>
      </c>
      <c r="Y7" s="19" t="s">
        <v>9</v>
      </c>
      <c r="AA7" s="19" t="s">
        <v>133</v>
      </c>
    </row>
    <row r="8" spans="1:27" ht="30" x14ac:dyDescent="0.45">
      <c r="A8" s="20" t="s">
        <v>132</v>
      </c>
      <c r="C8" s="20" t="s">
        <v>39</v>
      </c>
      <c r="E8" s="20" t="s">
        <v>40</v>
      </c>
      <c r="G8" s="20" t="s">
        <v>7</v>
      </c>
      <c r="I8" s="20" t="s">
        <v>8</v>
      </c>
      <c r="K8" s="20" t="s">
        <v>9</v>
      </c>
      <c r="M8" s="20" t="s">
        <v>7</v>
      </c>
      <c r="O8" s="20" t="s">
        <v>8</v>
      </c>
      <c r="Q8" s="20" t="s">
        <v>7</v>
      </c>
      <c r="S8" s="20" t="s">
        <v>14</v>
      </c>
      <c r="U8" s="20" t="s">
        <v>7</v>
      </c>
      <c r="W8" s="20" t="s">
        <v>8</v>
      </c>
      <c r="Y8" s="20" t="s">
        <v>9</v>
      </c>
      <c r="AA8" s="20" t="s">
        <v>133</v>
      </c>
    </row>
    <row r="9" spans="1:27" x14ac:dyDescent="0.45">
      <c r="A9" s="1" t="s">
        <v>134</v>
      </c>
      <c r="C9" s="1" t="s">
        <v>135</v>
      </c>
      <c r="E9" s="2">
        <v>21.5</v>
      </c>
      <c r="G9" s="3">
        <v>7590000</v>
      </c>
      <c r="H9" s="3"/>
      <c r="I9" s="3">
        <v>7590000000000</v>
      </c>
      <c r="J9" s="3"/>
      <c r="K9" s="3">
        <v>7590000000000</v>
      </c>
      <c r="L9" s="3"/>
      <c r="M9" s="3">
        <v>0</v>
      </c>
      <c r="N9" s="3"/>
      <c r="O9" s="3">
        <v>0</v>
      </c>
      <c r="P9" s="3"/>
      <c r="Q9" s="3">
        <v>360000</v>
      </c>
      <c r="R9" s="3"/>
      <c r="S9" s="3">
        <v>360000000000</v>
      </c>
      <c r="T9" s="3"/>
      <c r="U9" s="3">
        <v>7230000</v>
      </c>
      <c r="V9" s="3"/>
      <c r="W9" s="3">
        <v>7230000000000</v>
      </c>
      <c r="X9" s="3"/>
      <c r="Y9" s="3">
        <v>7230000000000</v>
      </c>
      <c r="AA9" s="4">
        <v>0.11409999999999999</v>
      </c>
    </row>
  </sheetData>
  <mergeCells count="23">
    <mergeCell ref="A4:AA4"/>
    <mergeCell ref="A3:AA3"/>
    <mergeCell ref="A2:AA2"/>
    <mergeCell ref="M6:S6"/>
    <mergeCell ref="U7:U8"/>
    <mergeCell ref="W7:W8"/>
    <mergeCell ref="Y7:Y8"/>
    <mergeCell ref="AA7:AA8"/>
    <mergeCell ref="U6:AA6"/>
    <mergeCell ref="M8"/>
    <mergeCell ref="O8"/>
    <mergeCell ref="M7:O7"/>
    <mergeCell ref="Q8"/>
    <mergeCell ref="S8"/>
    <mergeCell ref="Q7:S7"/>
    <mergeCell ref="A6:F6"/>
    <mergeCell ref="G7:G8"/>
    <mergeCell ref="I7:I8"/>
    <mergeCell ref="K7:K8"/>
    <mergeCell ref="G6:K6"/>
    <mergeCell ref="A7:A8"/>
    <mergeCell ref="C7:C8"/>
    <mergeCell ref="E7:E8"/>
  </mergeCells>
  <pageMargins left="0.7" right="0.7" top="0.75" bottom="0.75" header="0.3" footer="0.3"/>
  <pageSetup scale="3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31"/>
  <sheetViews>
    <sheetView rightToLeft="1" view="pageBreakPreview" zoomScale="85" zoomScaleNormal="85" zoomScaleSheetLayoutView="85" workbookViewId="0">
      <selection activeCell="Q31" sqref="Q31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25.285156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9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28515625" style="1" bestFit="1" customWidth="1"/>
    <col min="16" max="16" width="1" style="1" customWidth="1"/>
    <col min="17" max="17" width="19.285156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30" x14ac:dyDescent="0.4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30" x14ac:dyDescent="0.45">
      <c r="A6" s="19" t="s">
        <v>136</v>
      </c>
      <c r="C6" s="20" t="s">
        <v>137</v>
      </c>
      <c r="D6" s="20" t="s">
        <v>137</v>
      </c>
      <c r="E6" s="20" t="s">
        <v>137</v>
      </c>
      <c r="F6" s="20" t="s">
        <v>137</v>
      </c>
      <c r="G6" s="20" t="s">
        <v>137</v>
      </c>
      <c r="H6" s="20" t="s">
        <v>137</v>
      </c>
      <c r="I6" s="20" t="s">
        <v>137</v>
      </c>
      <c r="K6" s="20" t="s">
        <v>4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</row>
    <row r="7" spans="1:19" ht="30" x14ac:dyDescent="0.45">
      <c r="A7" s="20" t="s">
        <v>136</v>
      </c>
      <c r="C7" s="20" t="s">
        <v>138</v>
      </c>
      <c r="E7" s="20" t="s">
        <v>139</v>
      </c>
      <c r="G7" s="20" t="s">
        <v>140</v>
      </c>
      <c r="I7" s="20" t="s">
        <v>40</v>
      </c>
      <c r="K7" s="20" t="s">
        <v>141</v>
      </c>
      <c r="M7" s="20" t="s">
        <v>142</v>
      </c>
      <c r="O7" s="20" t="s">
        <v>143</v>
      </c>
      <c r="Q7" s="20" t="s">
        <v>141</v>
      </c>
      <c r="S7" s="20" t="s">
        <v>133</v>
      </c>
    </row>
    <row r="8" spans="1:19" x14ac:dyDescent="0.45">
      <c r="A8" s="1" t="s">
        <v>144</v>
      </c>
      <c r="C8" s="1" t="s">
        <v>145</v>
      </c>
      <c r="E8" s="1" t="s">
        <v>146</v>
      </c>
      <c r="G8" s="1" t="s">
        <v>147</v>
      </c>
      <c r="I8" s="3">
        <v>0</v>
      </c>
      <c r="J8" s="3"/>
      <c r="K8" s="3">
        <v>175551</v>
      </c>
      <c r="L8" s="3"/>
      <c r="M8" s="3">
        <v>1624</v>
      </c>
      <c r="N8" s="3"/>
      <c r="O8" s="3">
        <v>0</v>
      </c>
      <c r="P8" s="3"/>
      <c r="Q8" s="3">
        <v>177175</v>
      </c>
      <c r="S8" s="4">
        <v>0</v>
      </c>
    </row>
    <row r="9" spans="1:19" x14ac:dyDescent="0.45">
      <c r="A9" s="1" t="s">
        <v>148</v>
      </c>
      <c r="C9" s="1" t="s">
        <v>149</v>
      </c>
      <c r="E9" s="1" t="s">
        <v>150</v>
      </c>
      <c r="G9" s="1" t="s">
        <v>151</v>
      </c>
      <c r="I9" s="3">
        <v>0</v>
      </c>
      <c r="J9" s="3"/>
      <c r="K9" s="3">
        <v>188986</v>
      </c>
      <c r="L9" s="3"/>
      <c r="M9" s="3">
        <v>0</v>
      </c>
      <c r="N9" s="3"/>
      <c r="O9" s="3">
        <v>0</v>
      </c>
      <c r="P9" s="3"/>
      <c r="Q9" s="3">
        <v>188986</v>
      </c>
      <c r="S9" s="4">
        <v>0</v>
      </c>
    </row>
    <row r="10" spans="1:19" x14ac:dyDescent="0.45">
      <c r="A10" s="1" t="s">
        <v>152</v>
      </c>
      <c r="C10" s="1" t="s">
        <v>153</v>
      </c>
      <c r="E10" s="1" t="s">
        <v>150</v>
      </c>
      <c r="G10" s="1" t="s">
        <v>147</v>
      </c>
      <c r="I10" s="3">
        <v>0</v>
      </c>
      <c r="J10" s="3"/>
      <c r="K10" s="3">
        <v>36348984</v>
      </c>
      <c r="L10" s="3"/>
      <c r="M10" s="3">
        <v>2058001513186</v>
      </c>
      <c r="N10" s="3"/>
      <c r="O10" s="3">
        <v>1925940328770</v>
      </c>
      <c r="P10" s="3"/>
      <c r="Q10" s="3">
        <v>132097533400</v>
      </c>
      <c r="S10" s="4">
        <v>2.0999999999999999E-3</v>
      </c>
    </row>
    <row r="11" spans="1:19" x14ac:dyDescent="0.45">
      <c r="A11" s="1" t="s">
        <v>152</v>
      </c>
      <c r="C11" s="1" t="s">
        <v>154</v>
      </c>
      <c r="E11" s="1" t="s">
        <v>146</v>
      </c>
      <c r="G11" s="1" t="s">
        <v>147</v>
      </c>
      <c r="I11" s="3">
        <v>0</v>
      </c>
      <c r="J11" s="3"/>
      <c r="K11" s="3">
        <v>815075560604</v>
      </c>
      <c r="L11" s="3"/>
      <c r="M11" s="3">
        <v>2132769570675</v>
      </c>
      <c r="N11" s="3"/>
      <c r="O11" s="3">
        <v>2850439517214</v>
      </c>
      <c r="P11" s="3"/>
      <c r="Q11" s="3">
        <v>97405614065</v>
      </c>
      <c r="S11" s="4">
        <v>1.5E-3</v>
      </c>
    </row>
    <row r="12" spans="1:19" x14ac:dyDescent="0.45">
      <c r="A12" s="1" t="s">
        <v>155</v>
      </c>
      <c r="C12" s="1" t="s">
        <v>156</v>
      </c>
      <c r="E12" s="1" t="s">
        <v>146</v>
      </c>
      <c r="G12" s="1" t="s">
        <v>147</v>
      </c>
      <c r="I12" s="3">
        <v>0</v>
      </c>
      <c r="J12" s="3"/>
      <c r="K12" s="3">
        <v>600109</v>
      </c>
      <c r="L12" s="3"/>
      <c r="M12" s="3">
        <v>6443836977</v>
      </c>
      <c r="N12" s="3"/>
      <c r="O12" s="3">
        <v>6443500000</v>
      </c>
      <c r="P12" s="3"/>
      <c r="Q12" s="3">
        <v>937086</v>
      </c>
      <c r="S12" s="4">
        <v>0</v>
      </c>
    </row>
    <row r="13" spans="1:19" x14ac:dyDescent="0.45">
      <c r="A13" s="1" t="s">
        <v>157</v>
      </c>
      <c r="C13" s="1" t="s">
        <v>158</v>
      </c>
      <c r="E13" s="1" t="s">
        <v>146</v>
      </c>
      <c r="G13" s="1" t="s">
        <v>147</v>
      </c>
      <c r="I13" s="3">
        <v>0</v>
      </c>
      <c r="J13" s="3"/>
      <c r="K13" s="3">
        <v>114594</v>
      </c>
      <c r="L13" s="3"/>
      <c r="M13" s="3">
        <v>565</v>
      </c>
      <c r="N13" s="3"/>
      <c r="O13" s="3">
        <v>0</v>
      </c>
      <c r="P13" s="3"/>
      <c r="Q13" s="3">
        <v>115159</v>
      </c>
      <c r="S13" s="4">
        <v>0</v>
      </c>
    </row>
    <row r="14" spans="1:19" x14ac:dyDescent="0.45">
      <c r="A14" s="1" t="s">
        <v>159</v>
      </c>
      <c r="C14" s="1" t="s">
        <v>160</v>
      </c>
      <c r="E14" s="1" t="s">
        <v>146</v>
      </c>
      <c r="G14" s="1" t="s">
        <v>147</v>
      </c>
      <c r="I14" s="3">
        <v>0</v>
      </c>
      <c r="J14" s="3"/>
      <c r="K14" s="3">
        <v>34875</v>
      </c>
      <c r="L14" s="3"/>
      <c r="M14" s="3">
        <v>0</v>
      </c>
      <c r="N14" s="3"/>
      <c r="O14" s="3">
        <v>0</v>
      </c>
      <c r="P14" s="3"/>
      <c r="Q14" s="3">
        <v>34875</v>
      </c>
      <c r="S14" s="4">
        <v>0</v>
      </c>
    </row>
    <row r="15" spans="1:19" x14ac:dyDescent="0.45">
      <c r="A15" s="1" t="s">
        <v>161</v>
      </c>
      <c r="C15" s="1" t="s">
        <v>162</v>
      </c>
      <c r="E15" s="1" t="s">
        <v>146</v>
      </c>
      <c r="G15" s="1" t="s">
        <v>163</v>
      </c>
      <c r="I15" s="3">
        <v>0</v>
      </c>
      <c r="J15" s="3"/>
      <c r="K15" s="3">
        <v>230975</v>
      </c>
      <c r="L15" s="3"/>
      <c r="M15" s="3">
        <v>600000000000</v>
      </c>
      <c r="N15" s="3"/>
      <c r="O15" s="3">
        <v>600000010000</v>
      </c>
      <c r="P15" s="3"/>
      <c r="Q15" s="3">
        <v>220975</v>
      </c>
      <c r="S15" s="4">
        <v>0</v>
      </c>
    </row>
    <row r="16" spans="1:19" x14ac:dyDescent="0.45">
      <c r="A16" s="1" t="s">
        <v>164</v>
      </c>
      <c r="C16" s="1" t="s">
        <v>165</v>
      </c>
      <c r="E16" s="1" t="s">
        <v>146</v>
      </c>
      <c r="G16" s="1" t="s">
        <v>166</v>
      </c>
      <c r="I16" s="3">
        <v>0</v>
      </c>
      <c r="J16" s="3"/>
      <c r="K16" s="3">
        <v>411368</v>
      </c>
      <c r="L16" s="3"/>
      <c r="M16" s="3">
        <v>0</v>
      </c>
      <c r="N16" s="3"/>
      <c r="O16" s="3">
        <v>0</v>
      </c>
      <c r="P16" s="3"/>
      <c r="Q16" s="3">
        <v>411368</v>
      </c>
      <c r="S16" s="4">
        <v>0</v>
      </c>
    </row>
    <row r="17" spans="1:19" x14ac:dyDescent="0.45">
      <c r="A17" s="1" t="s">
        <v>167</v>
      </c>
      <c r="C17" s="1" t="s">
        <v>168</v>
      </c>
      <c r="E17" s="1" t="s">
        <v>146</v>
      </c>
      <c r="G17" s="1" t="s">
        <v>169</v>
      </c>
      <c r="I17" s="3">
        <v>0</v>
      </c>
      <c r="J17" s="3"/>
      <c r="K17" s="3">
        <v>1052748</v>
      </c>
      <c r="L17" s="3"/>
      <c r="M17" s="3">
        <v>5006</v>
      </c>
      <c r="N17" s="3"/>
      <c r="O17" s="3">
        <v>0</v>
      </c>
      <c r="P17" s="3"/>
      <c r="Q17" s="3">
        <v>1057754</v>
      </c>
      <c r="S17" s="4">
        <v>0</v>
      </c>
    </row>
    <row r="18" spans="1:19" x14ac:dyDescent="0.45">
      <c r="A18" s="1" t="s">
        <v>170</v>
      </c>
      <c r="C18" s="1" t="s">
        <v>171</v>
      </c>
      <c r="E18" s="1" t="s">
        <v>146</v>
      </c>
      <c r="G18" s="1" t="s">
        <v>172</v>
      </c>
      <c r="I18" s="3">
        <v>0</v>
      </c>
      <c r="J18" s="3"/>
      <c r="K18" s="3">
        <v>9315</v>
      </c>
      <c r="L18" s="3"/>
      <c r="M18" s="3">
        <v>0</v>
      </c>
      <c r="N18" s="3"/>
      <c r="O18" s="3">
        <v>0</v>
      </c>
      <c r="P18" s="3"/>
      <c r="Q18" s="3">
        <v>9315</v>
      </c>
      <c r="S18" s="4">
        <v>0</v>
      </c>
    </row>
    <row r="19" spans="1:19" x14ac:dyDescent="0.45">
      <c r="A19" s="1" t="s">
        <v>173</v>
      </c>
      <c r="C19" s="1" t="s">
        <v>174</v>
      </c>
      <c r="E19" s="1" t="s">
        <v>175</v>
      </c>
      <c r="G19" s="1" t="s">
        <v>176</v>
      </c>
      <c r="I19" s="3">
        <v>21.5</v>
      </c>
      <c r="J19" s="3"/>
      <c r="K19" s="3">
        <v>1170000000000</v>
      </c>
      <c r="L19" s="3"/>
      <c r="M19" s="3">
        <v>0</v>
      </c>
      <c r="N19" s="3"/>
      <c r="O19" s="3">
        <v>0</v>
      </c>
      <c r="P19" s="3"/>
      <c r="Q19" s="3">
        <v>1170000000000</v>
      </c>
      <c r="S19" s="4">
        <v>1.8499999999999999E-2</v>
      </c>
    </row>
    <row r="20" spans="1:19" x14ac:dyDescent="0.45">
      <c r="A20" s="1" t="s">
        <v>173</v>
      </c>
      <c r="C20" s="1" t="s">
        <v>177</v>
      </c>
      <c r="E20" s="1" t="s">
        <v>175</v>
      </c>
      <c r="G20" s="1" t="s">
        <v>178</v>
      </c>
      <c r="I20" s="3">
        <v>21.5</v>
      </c>
      <c r="J20" s="3"/>
      <c r="K20" s="3">
        <v>1500000000000</v>
      </c>
      <c r="L20" s="3"/>
      <c r="M20" s="3">
        <v>0</v>
      </c>
      <c r="N20" s="3"/>
      <c r="O20" s="3">
        <v>0</v>
      </c>
      <c r="P20" s="3"/>
      <c r="Q20" s="3">
        <v>1500000000000</v>
      </c>
      <c r="S20" s="4">
        <v>2.3699999999999999E-2</v>
      </c>
    </row>
    <row r="21" spans="1:19" x14ac:dyDescent="0.45">
      <c r="A21" s="1" t="s">
        <v>179</v>
      </c>
      <c r="C21" s="1" t="s">
        <v>180</v>
      </c>
      <c r="E21" s="1" t="s">
        <v>146</v>
      </c>
      <c r="G21" s="1" t="s">
        <v>181</v>
      </c>
      <c r="I21" s="3">
        <v>0</v>
      </c>
      <c r="J21" s="3"/>
      <c r="K21" s="3">
        <v>467036</v>
      </c>
      <c r="L21" s="3"/>
      <c r="M21" s="3">
        <v>672</v>
      </c>
      <c r="N21" s="3"/>
      <c r="O21" s="3">
        <v>0</v>
      </c>
      <c r="P21" s="3"/>
      <c r="Q21" s="3">
        <v>467708</v>
      </c>
      <c r="S21" s="4">
        <v>0</v>
      </c>
    </row>
    <row r="22" spans="1:19" x14ac:dyDescent="0.45">
      <c r="A22" s="1" t="s">
        <v>182</v>
      </c>
      <c r="C22" s="1" t="s">
        <v>183</v>
      </c>
      <c r="E22" s="1" t="s">
        <v>146</v>
      </c>
      <c r="G22" s="1" t="s">
        <v>184</v>
      </c>
      <c r="I22" s="3">
        <v>0</v>
      </c>
      <c r="J22" s="3"/>
      <c r="K22" s="3">
        <v>36887189946</v>
      </c>
      <c r="L22" s="3"/>
      <c r="M22" s="3">
        <v>151271538151</v>
      </c>
      <c r="N22" s="3"/>
      <c r="O22" s="3">
        <v>110072484450</v>
      </c>
      <c r="P22" s="3"/>
      <c r="Q22" s="3">
        <v>78086243647</v>
      </c>
      <c r="S22" s="4">
        <v>1.1999999999999999E-3</v>
      </c>
    </row>
    <row r="23" spans="1:19" x14ac:dyDescent="0.45">
      <c r="A23" s="1" t="s">
        <v>185</v>
      </c>
      <c r="C23" s="1" t="s">
        <v>186</v>
      </c>
      <c r="E23" s="1" t="s">
        <v>146</v>
      </c>
      <c r="G23" s="1" t="s">
        <v>187</v>
      </c>
      <c r="I23" s="3">
        <v>0</v>
      </c>
      <c r="J23" s="3"/>
      <c r="K23" s="3">
        <v>730000</v>
      </c>
      <c r="L23" s="3"/>
      <c r="M23" s="3">
        <v>0</v>
      </c>
      <c r="N23" s="3"/>
      <c r="O23" s="3">
        <v>0</v>
      </c>
      <c r="P23" s="3"/>
      <c r="Q23" s="3">
        <v>730000</v>
      </c>
      <c r="S23" s="4">
        <v>0</v>
      </c>
    </row>
    <row r="24" spans="1:19" x14ac:dyDescent="0.45">
      <c r="A24" s="1" t="s">
        <v>188</v>
      </c>
      <c r="C24" s="1" t="s">
        <v>189</v>
      </c>
      <c r="E24" s="1" t="s">
        <v>175</v>
      </c>
      <c r="G24" s="1" t="s">
        <v>190</v>
      </c>
      <c r="I24" s="3">
        <v>20</v>
      </c>
      <c r="J24" s="3"/>
      <c r="K24" s="3">
        <v>2165000000000</v>
      </c>
      <c r="L24" s="3"/>
      <c r="M24" s="3">
        <v>0</v>
      </c>
      <c r="N24" s="3"/>
      <c r="O24" s="3">
        <v>0</v>
      </c>
      <c r="P24" s="3"/>
      <c r="Q24" s="3">
        <v>2165000000000</v>
      </c>
      <c r="S24" s="4">
        <v>3.4200000000000001E-2</v>
      </c>
    </row>
    <row r="25" spans="1:19" x14ac:dyDescent="0.45">
      <c r="A25" s="1" t="s">
        <v>191</v>
      </c>
      <c r="C25" s="1" t="s">
        <v>192</v>
      </c>
      <c r="E25" s="1" t="s">
        <v>175</v>
      </c>
      <c r="G25" s="1" t="s">
        <v>190</v>
      </c>
      <c r="I25" s="3">
        <v>20</v>
      </c>
      <c r="J25" s="3"/>
      <c r="K25" s="3">
        <v>2165000000000</v>
      </c>
      <c r="L25" s="3"/>
      <c r="M25" s="3">
        <v>0</v>
      </c>
      <c r="N25" s="3"/>
      <c r="O25" s="3">
        <v>0</v>
      </c>
      <c r="P25" s="3"/>
      <c r="Q25" s="3">
        <v>2165000000000</v>
      </c>
      <c r="S25" s="4">
        <v>3.4200000000000001E-2</v>
      </c>
    </row>
    <row r="26" spans="1:19" x14ac:dyDescent="0.45">
      <c r="A26" s="1" t="s">
        <v>193</v>
      </c>
      <c r="C26" s="1" t="s">
        <v>194</v>
      </c>
      <c r="E26" s="1" t="s">
        <v>175</v>
      </c>
      <c r="G26" s="1" t="s">
        <v>195</v>
      </c>
      <c r="I26" s="3">
        <v>21.5</v>
      </c>
      <c r="J26" s="3"/>
      <c r="K26" s="3">
        <v>300000000000</v>
      </c>
      <c r="L26" s="3"/>
      <c r="M26" s="3">
        <v>0</v>
      </c>
      <c r="N26" s="3"/>
      <c r="O26" s="3">
        <v>0</v>
      </c>
      <c r="P26" s="3"/>
      <c r="Q26" s="3">
        <v>300000000000</v>
      </c>
      <c r="S26" s="4">
        <v>4.7000000000000002E-3</v>
      </c>
    </row>
    <row r="27" spans="1:19" x14ac:dyDescent="0.45">
      <c r="A27" s="1" t="s">
        <v>196</v>
      </c>
      <c r="C27" s="1" t="s">
        <v>197</v>
      </c>
      <c r="E27" s="1" t="s">
        <v>175</v>
      </c>
      <c r="G27" s="1" t="s">
        <v>198</v>
      </c>
      <c r="I27" s="3">
        <v>24.5</v>
      </c>
      <c r="J27" s="3"/>
      <c r="K27" s="3">
        <v>320000000000</v>
      </c>
      <c r="L27" s="3"/>
      <c r="M27" s="3">
        <v>0</v>
      </c>
      <c r="N27" s="3"/>
      <c r="O27" s="3">
        <v>0</v>
      </c>
      <c r="P27" s="3"/>
      <c r="Q27" s="3">
        <v>320000000000</v>
      </c>
      <c r="S27" s="4">
        <v>5.1000000000000004E-3</v>
      </c>
    </row>
    <row r="28" spans="1:19" x14ac:dyDescent="0.45">
      <c r="A28" s="1" t="s">
        <v>199</v>
      </c>
      <c r="C28" s="1" t="s">
        <v>200</v>
      </c>
      <c r="E28" s="1" t="s">
        <v>175</v>
      </c>
      <c r="G28" s="1" t="s">
        <v>201</v>
      </c>
      <c r="I28" s="3">
        <v>26</v>
      </c>
      <c r="J28" s="3"/>
      <c r="K28" s="3">
        <v>0</v>
      </c>
      <c r="L28" s="3"/>
      <c r="M28" s="3">
        <v>600000000000</v>
      </c>
      <c r="N28" s="3"/>
      <c r="O28" s="3">
        <v>0</v>
      </c>
      <c r="P28" s="3"/>
      <c r="Q28" s="3">
        <v>600000000000</v>
      </c>
      <c r="S28" s="4">
        <v>9.4999999999999998E-3</v>
      </c>
    </row>
    <row r="29" spans="1:19" ht="19.5" thickBot="1" x14ac:dyDescent="0.5">
      <c r="I29" s="3"/>
      <c r="J29" s="3"/>
      <c r="K29" s="5">
        <f>SUM(K8:K28)</f>
        <v>8472003115091</v>
      </c>
      <c r="L29" s="3"/>
      <c r="M29" s="5">
        <f>SUM(M8:M28)</f>
        <v>5548486466856</v>
      </c>
      <c r="N29" s="3"/>
      <c r="O29" s="5">
        <f>SUM(O8:O28)</f>
        <v>5492895840434</v>
      </c>
      <c r="P29" s="3"/>
      <c r="Q29" s="5">
        <f>SUM(Q8:Q28)</f>
        <v>8527593741513</v>
      </c>
      <c r="S29" s="6">
        <f>SUM(S8:S28)</f>
        <v>0.13470000000000001</v>
      </c>
    </row>
    <row r="30" spans="1:19" ht="19.5" thickTop="1" x14ac:dyDescent="0.45">
      <c r="I30" s="3"/>
      <c r="J30" s="3"/>
      <c r="K30" s="3"/>
      <c r="L30" s="3"/>
      <c r="M30" s="3"/>
      <c r="N30" s="3"/>
      <c r="O30" s="3"/>
      <c r="P30" s="3"/>
      <c r="Q30" s="3"/>
    </row>
    <row r="31" spans="1:19" x14ac:dyDescent="0.45">
      <c r="Q31" s="10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55"/>
  <sheetViews>
    <sheetView rightToLeft="1" view="pageBreakPreview" zoomScale="85" zoomScaleNormal="100" zoomScaleSheetLayoutView="85" workbookViewId="0">
      <selection activeCell="G61" sqref="G61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7.710937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7.710937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9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30" x14ac:dyDescent="0.45">
      <c r="A3" s="19" t="s">
        <v>202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30" x14ac:dyDescent="0.45">
      <c r="A6" s="20" t="s">
        <v>203</v>
      </c>
      <c r="B6" s="20" t="s">
        <v>203</v>
      </c>
      <c r="C6" s="20" t="s">
        <v>203</v>
      </c>
      <c r="D6" s="20" t="s">
        <v>203</v>
      </c>
      <c r="E6" s="20" t="s">
        <v>203</v>
      </c>
      <c r="G6" s="20" t="s">
        <v>204</v>
      </c>
      <c r="H6" s="20" t="s">
        <v>204</v>
      </c>
      <c r="I6" s="20" t="s">
        <v>204</v>
      </c>
      <c r="J6" s="20" t="s">
        <v>204</v>
      </c>
      <c r="K6" s="20" t="s">
        <v>204</v>
      </c>
      <c r="M6" s="20" t="s">
        <v>205</v>
      </c>
      <c r="N6" s="20" t="s">
        <v>205</v>
      </c>
      <c r="O6" s="20" t="s">
        <v>205</v>
      </c>
      <c r="P6" s="20" t="s">
        <v>205</v>
      </c>
      <c r="Q6" s="20" t="s">
        <v>205</v>
      </c>
    </row>
    <row r="7" spans="1:17" ht="30" x14ac:dyDescent="0.45">
      <c r="A7" s="20" t="s">
        <v>206</v>
      </c>
      <c r="C7" s="20" t="s">
        <v>39</v>
      </c>
      <c r="E7" s="20" t="s">
        <v>40</v>
      </c>
      <c r="G7" s="20" t="s">
        <v>207</v>
      </c>
      <c r="I7" s="20" t="s">
        <v>208</v>
      </c>
      <c r="K7" s="20" t="s">
        <v>209</v>
      </c>
      <c r="M7" s="20" t="s">
        <v>207</v>
      </c>
      <c r="O7" s="20" t="s">
        <v>208</v>
      </c>
      <c r="Q7" s="20" t="s">
        <v>209</v>
      </c>
    </row>
    <row r="8" spans="1:17" x14ac:dyDescent="0.45">
      <c r="A8" s="1" t="s">
        <v>51</v>
      </c>
      <c r="C8" s="1" t="s">
        <v>53</v>
      </c>
      <c r="E8" s="3">
        <v>18</v>
      </c>
      <c r="F8" s="3"/>
      <c r="G8" s="3">
        <v>520703296</v>
      </c>
      <c r="H8" s="3"/>
      <c r="I8" s="3">
        <v>0</v>
      </c>
      <c r="J8" s="3"/>
      <c r="K8" s="3">
        <v>520703296</v>
      </c>
      <c r="L8" s="3"/>
      <c r="M8" s="3">
        <v>1611756298</v>
      </c>
      <c r="N8" s="3"/>
      <c r="O8" s="3">
        <v>0</v>
      </c>
      <c r="P8" s="3"/>
      <c r="Q8" s="3">
        <v>1611756298</v>
      </c>
    </row>
    <row r="9" spans="1:17" x14ac:dyDescent="0.45">
      <c r="A9" s="1" t="s">
        <v>114</v>
      </c>
      <c r="C9" s="1" t="s">
        <v>116</v>
      </c>
      <c r="E9" s="3">
        <v>18</v>
      </c>
      <c r="F9" s="3"/>
      <c r="G9" s="3">
        <v>44205745517</v>
      </c>
      <c r="H9" s="3"/>
      <c r="I9" s="3">
        <v>0</v>
      </c>
      <c r="J9" s="3"/>
      <c r="K9" s="3">
        <v>44205745517</v>
      </c>
      <c r="L9" s="3"/>
      <c r="M9" s="3">
        <f>91524002054+107500000000</f>
        <v>199024002054</v>
      </c>
      <c r="N9" s="3"/>
      <c r="O9" s="3">
        <v>0</v>
      </c>
      <c r="P9" s="3"/>
      <c r="Q9" s="3">
        <v>199024002054</v>
      </c>
    </row>
    <row r="10" spans="1:17" x14ac:dyDescent="0.45">
      <c r="A10" s="1" t="s">
        <v>81</v>
      </c>
      <c r="C10" s="1" t="s">
        <v>83</v>
      </c>
      <c r="E10" s="3">
        <v>18</v>
      </c>
      <c r="F10" s="3"/>
      <c r="G10" s="3">
        <v>14021211650</v>
      </c>
      <c r="H10" s="3"/>
      <c r="I10" s="3">
        <v>0</v>
      </c>
      <c r="J10" s="3"/>
      <c r="K10" s="3">
        <v>14021211650</v>
      </c>
      <c r="L10" s="3"/>
      <c r="M10" s="3">
        <v>43819703262</v>
      </c>
      <c r="N10" s="3"/>
      <c r="O10" s="3">
        <v>0</v>
      </c>
      <c r="P10" s="3"/>
      <c r="Q10" s="3">
        <v>43819703262</v>
      </c>
    </row>
    <row r="11" spans="1:17" x14ac:dyDescent="0.45">
      <c r="A11" s="1" t="s">
        <v>108</v>
      </c>
      <c r="C11" s="1" t="s">
        <v>110</v>
      </c>
      <c r="E11" s="3">
        <v>18</v>
      </c>
      <c r="F11" s="3"/>
      <c r="G11" s="3">
        <v>7079178083</v>
      </c>
      <c r="H11" s="3"/>
      <c r="I11" s="3">
        <v>0</v>
      </c>
      <c r="J11" s="3"/>
      <c r="K11" s="3">
        <v>7079178083</v>
      </c>
      <c r="L11" s="3"/>
      <c r="M11" s="3">
        <v>31874931194</v>
      </c>
      <c r="N11" s="3"/>
      <c r="O11" s="3">
        <v>0</v>
      </c>
      <c r="P11" s="3"/>
      <c r="Q11" s="3">
        <v>31874931194</v>
      </c>
    </row>
    <row r="12" spans="1:17" x14ac:dyDescent="0.45">
      <c r="A12" s="1" t="s">
        <v>96</v>
      </c>
      <c r="C12" s="1" t="s">
        <v>98</v>
      </c>
      <c r="E12" s="3">
        <v>18</v>
      </c>
      <c r="F12" s="3"/>
      <c r="G12" s="3">
        <v>15024472833</v>
      </c>
      <c r="H12" s="3"/>
      <c r="I12" s="3">
        <v>0</v>
      </c>
      <c r="J12" s="3"/>
      <c r="K12" s="3">
        <v>15024472833</v>
      </c>
      <c r="L12" s="3"/>
      <c r="M12" s="3">
        <v>44778082191</v>
      </c>
      <c r="N12" s="3"/>
      <c r="O12" s="3">
        <v>0</v>
      </c>
      <c r="P12" s="3"/>
      <c r="Q12" s="3">
        <v>44778082191</v>
      </c>
    </row>
    <row r="13" spans="1:17" x14ac:dyDescent="0.45">
      <c r="A13" s="1" t="s">
        <v>84</v>
      </c>
      <c r="C13" s="1" t="s">
        <v>86</v>
      </c>
      <c r="E13" s="3">
        <v>18</v>
      </c>
      <c r="F13" s="3"/>
      <c r="G13" s="3">
        <v>36156325125</v>
      </c>
      <c r="H13" s="3"/>
      <c r="I13" s="3">
        <v>0</v>
      </c>
      <c r="J13" s="3"/>
      <c r="K13" s="3">
        <v>36156325125</v>
      </c>
      <c r="L13" s="3"/>
      <c r="M13" s="3">
        <v>109655496595</v>
      </c>
      <c r="N13" s="3"/>
      <c r="O13" s="3">
        <v>0</v>
      </c>
      <c r="P13" s="3"/>
      <c r="Q13" s="3">
        <v>109655496595</v>
      </c>
    </row>
    <row r="14" spans="1:17" x14ac:dyDescent="0.45">
      <c r="A14" s="1" t="s">
        <v>93</v>
      </c>
      <c r="C14" s="1" t="s">
        <v>95</v>
      </c>
      <c r="E14" s="3">
        <v>18</v>
      </c>
      <c r="F14" s="3"/>
      <c r="G14" s="3">
        <v>29810418904</v>
      </c>
      <c r="H14" s="3"/>
      <c r="I14" s="3">
        <v>0</v>
      </c>
      <c r="J14" s="3"/>
      <c r="K14" s="3">
        <v>29810418904</v>
      </c>
      <c r="L14" s="3"/>
      <c r="M14" s="3">
        <v>88714809863</v>
      </c>
      <c r="N14" s="3"/>
      <c r="O14" s="3">
        <v>0</v>
      </c>
      <c r="P14" s="3"/>
      <c r="Q14" s="3">
        <v>88714809863</v>
      </c>
    </row>
    <row r="15" spans="1:17" x14ac:dyDescent="0.45">
      <c r="A15" s="1" t="s">
        <v>69</v>
      </c>
      <c r="C15" s="1" t="s">
        <v>71</v>
      </c>
      <c r="E15" s="3">
        <v>18</v>
      </c>
      <c r="F15" s="3"/>
      <c r="G15" s="3">
        <v>21864700509</v>
      </c>
      <c r="H15" s="3"/>
      <c r="I15" s="3">
        <v>0</v>
      </c>
      <c r="J15" s="3"/>
      <c r="K15" s="3">
        <v>21864700509</v>
      </c>
      <c r="L15" s="3"/>
      <c r="M15" s="3">
        <v>66244242432</v>
      </c>
      <c r="N15" s="3"/>
      <c r="O15" s="3">
        <v>0</v>
      </c>
      <c r="P15" s="3"/>
      <c r="Q15" s="3">
        <v>66244242432</v>
      </c>
    </row>
    <row r="16" spans="1:17" x14ac:dyDescent="0.45">
      <c r="A16" s="1" t="s">
        <v>90</v>
      </c>
      <c r="C16" s="1" t="s">
        <v>92</v>
      </c>
      <c r="E16" s="3">
        <v>18</v>
      </c>
      <c r="F16" s="3"/>
      <c r="G16" s="3">
        <v>19427224936</v>
      </c>
      <c r="H16" s="3"/>
      <c r="I16" s="3">
        <v>0</v>
      </c>
      <c r="J16" s="3"/>
      <c r="K16" s="3">
        <v>19427224936</v>
      </c>
      <c r="L16" s="3"/>
      <c r="M16" s="3">
        <v>56604375620</v>
      </c>
      <c r="N16" s="3"/>
      <c r="O16" s="3">
        <v>0</v>
      </c>
      <c r="P16" s="3"/>
      <c r="Q16" s="3">
        <v>56604375620</v>
      </c>
    </row>
    <row r="17" spans="1:17" x14ac:dyDescent="0.45">
      <c r="A17" s="1" t="s">
        <v>75</v>
      </c>
      <c r="C17" s="1" t="s">
        <v>77</v>
      </c>
      <c r="E17" s="3">
        <v>18</v>
      </c>
      <c r="F17" s="3"/>
      <c r="G17" s="3">
        <v>36001492214</v>
      </c>
      <c r="H17" s="3"/>
      <c r="I17" s="3">
        <v>0</v>
      </c>
      <c r="J17" s="3"/>
      <c r="K17" s="3">
        <v>36001492214</v>
      </c>
      <c r="L17" s="3"/>
      <c r="M17" s="3">
        <v>114036257380</v>
      </c>
      <c r="N17" s="3"/>
      <c r="O17" s="3">
        <v>0</v>
      </c>
      <c r="P17" s="3"/>
      <c r="Q17" s="3">
        <v>114036257380</v>
      </c>
    </row>
    <row r="18" spans="1:17" x14ac:dyDescent="0.45">
      <c r="A18" s="1" t="s">
        <v>87</v>
      </c>
      <c r="C18" s="1" t="s">
        <v>89</v>
      </c>
      <c r="E18" s="3">
        <v>17</v>
      </c>
      <c r="F18" s="3"/>
      <c r="G18" s="3">
        <v>3556823852</v>
      </c>
      <c r="H18" s="3"/>
      <c r="I18" s="3">
        <v>0</v>
      </c>
      <c r="J18" s="3"/>
      <c r="K18" s="3">
        <v>3556823852</v>
      </c>
      <c r="L18" s="3"/>
      <c r="M18" s="3">
        <v>50775249201</v>
      </c>
      <c r="N18" s="3"/>
      <c r="O18" s="3">
        <v>0</v>
      </c>
      <c r="P18" s="3"/>
      <c r="Q18" s="3">
        <v>50775249201</v>
      </c>
    </row>
    <row r="19" spans="1:17" x14ac:dyDescent="0.45">
      <c r="A19" s="1" t="s">
        <v>117</v>
      </c>
      <c r="C19" s="1" t="s">
        <v>119</v>
      </c>
      <c r="E19" s="3">
        <v>18</v>
      </c>
      <c r="F19" s="3"/>
      <c r="G19" s="3">
        <v>29321268510</v>
      </c>
      <c r="H19" s="3"/>
      <c r="I19" s="3">
        <v>0</v>
      </c>
      <c r="J19" s="3"/>
      <c r="K19" s="3">
        <v>29321268510</v>
      </c>
      <c r="L19" s="3"/>
      <c r="M19" s="3">
        <v>87546162073</v>
      </c>
      <c r="N19" s="3"/>
      <c r="O19" s="3">
        <v>0</v>
      </c>
      <c r="P19" s="3"/>
      <c r="Q19" s="3">
        <v>87546162073</v>
      </c>
    </row>
    <row r="20" spans="1:17" x14ac:dyDescent="0.45">
      <c r="A20" s="1" t="s">
        <v>72</v>
      </c>
      <c r="C20" s="1" t="s">
        <v>74</v>
      </c>
      <c r="E20" s="3">
        <v>18</v>
      </c>
      <c r="F20" s="3"/>
      <c r="G20" s="3">
        <v>29226876558</v>
      </c>
      <c r="H20" s="3"/>
      <c r="I20" s="3">
        <v>0</v>
      </c>
      <c r="J20" s="3"/>
      <c r="K20" s="3">
        <v>29226876558</v>
      </c>
      <c r="L20" s="3"/>
      <c r="M20" s="3">
        <v>87806528704</v>
      </c>
      <c r="N20" s="3"/>
      <c r="O20" s="3">
        <v>0</v>
      </c>
      <c r="P20" s="3"/>
      <c r="Q20" s="3">
        <v>87806528704</v>
      </c>
    </row>
    <row r="21" spans="1:17" x14ac:dyDescent="0.45">
      <c r="A21" s="1" t="s">
        <v>66</v>
      </c>
      <c r="C21" s="1" t="s">
        <v>68</v>
      </c>
      <c r="E21" s="3">
        <v>18</v>
      </c>
      <c r="F21" s="3"/>
      <c r="G21" s="3">
        <v>429323163086</v>
      </c>
      <c r="H21" s="3"/>
      <c r="I21" s="3">
        <v>0</v>
      </c>
      <c r="J21" s="3"/>
      <c r="K21" s="3">
        <v>429323163086</v>
      </c>
      <c r="L21" s="3"/>
      <c r="M21" s="3">
        <v>628861189113</v>
      </c>
      <c r="N21" s="3"/>
      <c r="O21" s="3">
        <v>0</v>
      </c>
      <c r="P21" s="3"/>
      <c r="Q21" s="3">
        <v>628861189113</v>
      </c>
    </row>
    <row r="22" spans="1:17" x14ac:dyDescent="0.45">
      <c r="A22" s="1" t="s">
        <v>120</v>
      </c>
      <c r="C22" s="1" t="s">
        <v>119</v>
      </c>
      <c r="E22" s="3">
        <v>18</v>
      </c>
      <c r="F22" s="3"/>
      <c r="G22" s="3">
        <v>29409372919</v>
      </c>
      <c r="H22" s="3"/>
      <c r="I22" s="3">
        <v>0</v>
      </c>
      <c r="J22" s="3"/>
      <c r="K22" s="3">
        <v>29409372919</v>
      </c>
      <c r="L22" s="3"/>
      <c r="M22" s="3">
        <v>87780295991</v>
      </c>
      <c r="N22" s="3"/>
      <c r="O22" s="3">
        <v>0</v>
      </c>
      <c r="P22" s="3"/>
      <c r="Q22" s="3">
        <v>87780295991</v>
      </c>
    </row>
    <row r="23" spans="1:17" x14ac:dyDescent="0.45">
      <c r="A23" s="1" t="s">
        <v>48</v>
      </c>
      <c r="C23" s="1" t="s">
        <v>50</v>
      </c>
      <c r="E23" s="3">
        <v>18</v>
      </c>
      <c r="F23" s="3"/>
      <c r="G23" s="3">
        <v>36229310866</v>
      </c>
      <c r="H23" s="3"/>
      <c r="I23" s="3">
        <v>0</v>
      </c>
      <c r="J23" s="3"/>
      <c r="K23" s="3">
        <v>36229310866</v>
      </c>
      <c r="L23" s="3"/>
      <c r="M23" s="3">
        <v>419654911143</v>
      </c>
      <c r="N23" s="3"/>
      <c r="O23" s="3">
        <v>0</v>
      </c>
      <c r="P23" s="3"/>
      <c r="Q23" s="3">
        <v>419654911143</v>
      </c>
    </row>
    <row r="24" spans="1:17" x14ac:dyDescent="0.45">
      <c r="A24" s="1" t="s">
        <v>111</v>
      </c>
      <c r="C24" s="1" t="s">
        <v>113</v>
      </c>
      <c r="E24" s="3">
        <v>18</v>
      </c>
      <c r="F24" s="3"/>
      <c r="G24" s="3">
        <v>14636504978</v>
      </c>
      <c r="H24" s="3"/>
      <c r="I24" s="3">
        <v>0</v>
      </c>
      <c r="J24" s="3"/>
      <c r="K24" s="3">
        <v>14636504978</v>
      </c>
      <c r="L24" s="3"/>
      <c r="M24" s="3">
        <v>50221587017</v>
      </c>
      <c r="N24" s="3"/>
      <c r="O24" s="3">
        <v>0</v>
      </c>
      <c r="P24" s="3"/>
      <c r="Q24" s="3">
        <v>50221587017</v>
      </c>
    </row>
    <row r="25" spans="1:17" x14ac:dyDescent="0.45">
      <c r="A25" s="1" t="s">
        <v>105</v>
      </c>
      <c r="C25" s="1" t="s">
        <v>107</v>
      </c>
      <c r="E25" s="3">
        <v>17</v>
      </c>
      <c r="F25" s="3"/>
      <c r="G25" s="3">
        <v>40448188347</v>
      </c>
      <c r="H25" s="3"/>
      <c r="I25" s="3">
        <v>0</v>
      </c>
      <c r="J25" s="3"/>
      <c r="K25" s="3">
        <v>40448188347</v>
      </c>
      <c r="L25" s="3"/>
      <c r="M25" s="3">
        <v>120610306527</v>
      </c>
      <c r="N25" s="3"/>
      <c r="O25" s="3">
        <v>0</v>
      </c>
      <c r="P25" s="3"/>
      <c r="Q25" s="3">
        <v>120610306527</v>
      </c>
    </row>
    <row r="26" spans="1:17" x14ac:dyDescent="0.45">
      <c r="A26" s="1" t="s">
        <v>124</v>
      </c>
      <c r="C26" s="1" t="s">
        <v>126</v>
      </c>
      <c r="E26" s="3">
        <v>16</v>
      </c>
      <c r="F26" s="3"/>
      <c r="G26" s="3">
        <v>2842748727</v>
      </c>
      <c r="H26" s="3"/>
      <c r="I26" s="3">
        <v>0</v>
      </c>
      <c r="J26" s="3"/>
      <c r="K26" s="3">
        <v>2842748727</v>
      </c>
      <c r="L26" s="3"/>
      <c r="M26" s="3">
        <v>2842748727</v>
      </c>
      <c r="N26" s="3"/>
      <c r="O26" s="3">
        <v>0</v>
      </c>
      <c r="P26" s="3"/>
      <c r="Q26" s="3">
        <v>2842748727</v>
      </c>
    </row>
    <row r="27" spans="1:17" x14ac:dyDescent="0.45">
      <c r="A27" s="1" t="s">
        <v>78</v>
      </c>
      <c r="C27" s="1" t="s">
        <v>80</v>
      </c>
      <c r="E27" s="3">
        <v>18.5</v>
      </c>
      <c r="F27" s="3"/>
      <c r="G27" s="3">
        <v>1489601</v>
      </c>
      <c r="H27" s="3"/>
      <c r="I27" s="3">
        <v>0</v>
      </c>
      <c r="J27" s="3"/>
      <c r="K27" s="3">
        <v>1489601</v>
      </c>
      <c r="L27" s="3"/>
      <c r="M27" s="3">
        <v>4666660</v>
      </c>
      <c r="N27" s="3"/>
      <c r="O27" s="3">
        <v>0</v>
      </c>
      <c r="P27" s="3"/>
      <c r="Q27" s="3">
        <v>4666660</v>
      </c>
    </row>
    <row r="28" spans="1:17" x14ac:dyDescent="0.45">
      <c r="A28" s="1" t="s">
        <v>102</v>
      </c>
      <c r="C28" s="1" t="s">
        <v>104</v>
      </c>
      <c r="E28" s="3">
        <v>18</v>
      </c>
      <c r="F28" s="3"/>
      <c r="G28" s="3">
        <v>56014913</v>
      </c>
      <c r="H28" s="3"/>
      <c r="I28" s="3">
        <v>0</v>
      </c>
      <c r="J28" s="3"/>
      <c r="K28" s="3">
        <v>56014913</v>
      </c>
      <c r="L28" s="3"/>
      <c r="M28" s="3">
        <v>183941653</v>
      </c>
      <c r="N28" s="3"/>
      <c r="O28" s="3">
        <v>0</v>
      </c>
      <c r="P28" s="3"/>
      <c r="Q28" s="3">
        <v>183941653</v>
      </c>
    </row>
    <row r="29" spans="1:17" x14ac:dyDescent="0.45">
      <c r="A29" s="1" t="s">
        <v>99</v>
      </c>
      <c r="C29" s="1" t="s">
        <v>101</v>
      </c>
      <c r="E29" s="3">
        <v>17</v>
      </c>
      <c r="F29" s="3"/>
      <c r="G29" s="3">
        <v>7655582603</v>
      </c>
      <c r="H29" s="3"/>
      <c r="I29" s="3">
        <v>0</v>
      </c>
      <c r="J29" s="3"/>
      <c r="K29" s="3">
        <v>7655582603</v>
      </c>
      <c r="L29" s="3"/>
      <c r="M29" s="3">
        <v>37931294411</v>
      </c>
      <c r="N29" s="3"/>
      <c r="O29" s="3">
        <v>0</v>
      </c>
      <c r="P29" s="3"/>
      <c r="Q29" s="3">
        <v>37931294411</v>
      </c>
    </row>
    <row r="30" spans="1:17" x14ac:dyDescent="0.45">
      <c r="A30" s="1" t="s">
        <v>144</v>
      </c>
      <c r="C30" s="1" t="s">
        <v>210</v>
      </c>
      <c r="E30" s="3">
        <v>0</v>
      </c>
      <c r="F30" s="3"/>
      <c r="G30" s="3">
        <v>1624</v>
      </c>
      <c r="H30" s="3"/>
      <c r="I30" s="3">
        <v>0</v>
      </c>
      <c r="J30" s="3"/>
      <c r="K30" s="3">
        <v>1624</v>
      </c>
      <c r="L30" s="3"/>
      <c r="M30" s="3">
        <v>2763</v>
      </c>
      <c r="N30" s="3"/>
      <c r="O30" s="3">
        <v>0</v>
      </c>
      <c r="P30" s="3"/>
      <c r="Q30" s="3">
        <v>2763</v>
      </c>
    </row>
    <row r="31" spans="1:17" x14ac:dyDescent="0.45">
      <c r="A31" s="1" t="s">
        <v>152</v>
      </c>
      <c r="C31" s="1" t="s">
        <v>210</v>
      </c>
      <c r="E31" s="3">
        <v>0</v>
      </c>
      <c r="F31" s="3"/>
      <c r="G31" s="3">
        <v>476712328</v>
      </c>
      <c r="H31" s="3"/>
      <c r="I31" s="3">
        <v>0</v>
      </c>
      <c r="J31" s="3"/>
      <c r="K31" s="3">
        <v>476712328</v>
      </c>
      <c r="L31" s="3"/>
      <c r="M31" s="3">
        <v>487273601</v>
      </c>
      <c r="N31" s="3"/>
      <c r="O31" s="3">
        <v>0</v>
      </c>
      <c r="P31" s="3"/>
      <c r="Q31" s="3">
        <v>487273601</v>
      </c>
    </row>
    <row r="32" spans="1:17" x14ac:dyDescent="0.45">
      <c r="A32" s="1" t="s">
        <v>155</v>
      </c>
      <c r="C32" s="1" t="s">
        <v>210</v>
      </c>
      <c r="E32" s="3">
        <v>0</v>
      </c>
      <c r="F32" s="3"/>
      <c r="G32" s="3">
        <v>1361</v>
      </c>
      <c r="H32" s="3"/>
      <c r="I32" s="3">
        <v>0</v>
      </c>
      <c r="J32" s="3"/>
      <c r="K32" s="3">
        <v>1361</v>
      </c>
      <c r="L32" s="3"/>
      <c r="M32" s="3">
        <v>4955</v>
      </c>
      <c r="N32" s="3"/>
      <c r="O32" s="3">
        <v>0</v>
      </c>
      <c r="P32" s="3"/>
      <c r="Q32" s="3">
        <v>4955</v>
      </c>
    </row>
    <row r="33" spans="1:17" x14ac:dyDescent="0.45">
      <c r="A33" s="1" t="s">
        <v>157</v>
      </c>
      <c r="C33" s="1" t="s">
        <v>210</v>
      </c>
      <c r="E33" s="3">
        <v>0</v>
      </c>
      <c r="F33" s="3"/>
      <c r="G33" s="3">
        <v>565</v>
      </c>
      <c r="H33" s="3"/>
      <c r="I33" s="3">
        <v>0</v>
      </c>
      <c r="J33" s="3"/>
      <c r="K33" s="3">
        <v>565</v>
      </c>
      <c r="L33" s="3"/>
      <c r="M33" s="3">
        <v>4871</v>
      </c>
      <c r="N33" s="3"/>
      <c r="O33" s="3">
        <v>0</v>
      </c>
      <c r="P33" s="3"/>
      <c r="Q33" s="3">
        <v>4871</v>
      </c>
    </row>
    <row r="34" spans="1:17" x14ac:dyDescent="0.45">
      <c r="A34" s="1" t="s">
        <v>161</v>
      </c>
      <c r="C34" s="1" t="s">
        <v>210</v>
      </c>
      <c r="E34" s="3">
        <v>0</v>
      </c>
      <c r="F34" s="3"/>
      <c r="G34" s="3">
        <v>0</v>
      </c>
      <c r="H34" s="3"/>
      <c r="I34" s="3">
        <v>0</v>
      </c>
      <c r="J34" s="3"/>
      <c r="K34" s="3">
        <v>0</v>
      </c>
      <c r="L34" s="3"/>
      <c r="M34" s="3">
        <v>-4233</v>
      </c>
      <c r="N34" s="3"/>
      <c r="O34" s="3">
        <v>0</v>
      </c>
      <c r="P34" s="3"/>
      <c r="Q34" s="3">
        <v>-4233</v>
      </c>
    </row>
    <row r="35" spans="1:17" x14ac:dyDescent="0.45">
      <c r="A35" s="1" t="s">
        <v>164</v>
      </c>
      <c r="C35" s="1" t="s">
        <v>210</v>
      </c>
      <c r="E35" s="3">
        <v>0</v>
      </c>
      <c r="F35" s="3"/>
      <c r="G35" s="3">
        <v>0</v>
      </c>
      <c r="H35" s="3"/>
      <c r="I35" s="3">
        <v>0</v>
      </c>
      <c r="J35" s="3"/>
      <c r="K35" s="3">
        <v>0</v>
      </c>
      <c r="L35" s="3"/>
      <c r="M35" s="3">
        <v>6777</v>
      </c>
      <c r="N35" s="3"/>
      <c r="O35" s="3">
        <v>0</v>
      </c>
      <c r="P35" s="3"/>
      <c r="Q35" s="3">
        <v>6777</v>
      </c>
    </row>
    <row r="36" spans="1:17" x14ac:dyDescent="0.45">
      <c r="A36" s="1" t="s">
        <v>167</v>
      </c>
      <c r="C36" s="1" t="s">
        <v>210</v>
      </c>
      <c r="E36" s="3">
        <v>0</v>
      </c>
      <c r="F36" s="3"/>
      <c r="G36" s="3">
        <v>5006</v>
      </c>
      <c r="H36" s="3"/>
      <c r="I36" s="3">
        <v>0</v>
      </c>
      <c r="J36" s="3"/>
      <c r="K36" s="3">
        <v>5006</v>
      </c>
      <c r="L36" s="3"/>
      <c r="M36" s="3">
        <v>115449</v>
      </c>
      <c r="N36" s="3"/>
      <c r="O36" s="3">
        <v>0</v>
      </c>
      <c r="P36" s="3"/>
      <c r="Q36" s="3">
        <v>115449</v>
      </c>
    </row>
    <row r="37" spans="1:17" x14ac:dyDescent="0.45">
      <c r="A37" s="1" t="s">
        <v>170</v>
      </c>
      <c r="C37" s="1" t="s">
        <v>210</v>
      </c>
      <c r="E37" s="3">
        <v>0</v>
      </c>
      <c r="F37" s="3"/>
      <c r="G37" s="3">
        <v>0</v>
      </c>
      <c r="H37" s="3"/>
      <c r="I37" s="3">
        <v>0</v>
      </c>
      <c r="J37" s="3"/>
      <c r="K37" s="3">
        <v>0</v>
      </c>
      <c r="L37" s="3"/>
      <c r="M37" s="3">
        <v>-60</v>
      </c>
      <c r="N37" s="3"/>
      <c r="O37" s="3">
        <v>0</v>
      </c>
      <c r="P37" s="3"/>
      <c r="Q37" s="3">
        <v>-60</v>
      </c>
    </row>
    <row r="38" spans="1:17" x14ac:dyDescent="0.45">
      <c r="A38" s="1" t="s">
        <v>173</v>
      </c>
      <c r="C38" s="1" t="s">
        <v>210</v>
      </c>
      <c r="E38" s="3">
        <v>21.5</v>
      </c>
      <c r="F38" s="3"/>
      <c r="G38" s="3">
        <v>19986164378</v>
      </c>
      <c r="H38" s="3"/>
      <c r="I38" s="3">
        <v>5</v>
      </c>
      <c r="J38" s="3"/>
      <c r="K38" s="3">
        <v>19986164373</v>
      </c>
      <c r="L38" s="3"/>
      <c r="M38" s="3">
        <v>61449040440</v>
      </c>
      <c r="N38" s="3"/>
      <c r="O38" s="3">
        <v>5</v>
      </c>
      <c r="P38" s="3"/>
      <c r="Q38" s="3">
        <v>61449040435</v>
      </c>
    </row>
    <row r="39" spans="1:17" x14ac:dyDescent="0.45">
      <c r="A39" s="1" t="s">
        <v>173</v>
      </c>
      <c r="C39" s="1" t="s">
        <v>210</v>
      </c>
      <c r="E39" s="3">
        <v>21.5</v>
      </c>
      <c r="F39" s="3"/>
      <c r="G39" s="3">
        <v>25623287647</v>
      </c>
      <c r="H39" s="3"/>
      <c r="I39" s="3">
        <v>1</v>
      </c>
      <c r="J39" s="3"/>
      <c r="K39" s="3">
        <v>25623287646</v>
      </c>
      <c r="L39" s="3"/>
      <c r="M39" s="3">
        <v>82566574476</v>
      </c>
      <c r="N39" s="3"/>
      <c r="O39" s="3">
        <v>1</v>
      </c>
      <c r="P39" s="3"/>
      <c r="Q39" s="3">
        <v>82566574475</v>
      </c>
    </row>
    <row r="40" spans="1:17" x14ac:dyDescent="0.45">
      <c r="A40" s="1" t="s">
        <v>179</v>
      </c>
      <c r="C40" s="1" t="s">
        <v>210</v>
      </c>
      <c r="E40" s="3">
        <v>0</v>
      </c>
      <c r="F40" s="3"/>
      <c r="G40" s="3">
        <v>672</v>
      </c>
      <c r="H40" s="3"/>
      <c r="I40" s="3">
        <v>0</v>
      </c>
      <c r="J40" s="3"/>
      <c r="K40" s="3">
        <v>672</v>
      </c>
      <c r="L40" s="3"/>
      <c r="M40" s="3">
        <v>7364</v>
      </c>
      <c r="N40" s="3"/>
      <c r="O40" s="3">
        <v>0</v>
      </c>
      <c r="P40" s="3"/>
      <c r="Q40" s="3">
        <v>7364</v>
      </c>
    </row>
    <row r="41" spans="1:17" x14ac:dyDescent="0.45">
      <c r="A41" s="1" t="s">
        <v>182</v>
      </c>
      <c r="C41" s="1" t="s">
        <v>210</v>
      </c>
      <c r="E41" s="3">
        <v>0</v>
      </c>
      <c r="F41" s="3"/>
      <c r="G41" s="3">
        <v>146538151</v>
      </c>
      <c r="H41" s="3"/>
      <c r="I41" s="3">
        <v>0</v>
      </c>
      <c r="J41" s="3"/>
      <c r="K41" s="3">
        <v>146538151</v>
      </c>
      <c r="L41" s="3"/>
      <c r="M41" s="3">
        <v>314817268</v>
      </c>
      <c r="N41" s="3"/>
      <c r="O41" s="3">
        <v>0</v>
      </c>
      <c r="P41" s="3"/>
      <c r="Q41" s="3">
        <v>314817268</v>
      </c>
    </row>
    <row r="42" spans="1:17" x14ac:dyDescent="0.45">
      <c r="A42" s="1" t="s">
        <v>188</v>
      </c>
      <c r="C42" s="1" t="s">
        <v>210</v>
      </c>
      <c r="E42" s="3">
        <v>20</v>
      </c>
      <c r="F42" s="3"/>
      <c r="G42" s="3">
        <v>34402739701</v>
      </c>
      <c r="H42" s="3"/>
      <c r="I42" s="3">
        <v>0</v>
      </c>
      <c r="J42" s="3"/>
      <c r="K42" s="3">
        <v>34402739701</v>
      </c>
      <c r="L42" s="3"/>
      <c r="M42" s="3">
        <v>105580821841</v>
      </c>
      <c r="N42" s="3"/>
      <c r="O42" s="3">
        <v>0</v>
      </c>
      <c r="P42" s="3"/>
      <c r="Q42" s="3">
        <v>105580821841</v>
      </c>
    </row>
    <row r="43" spans="1:17" x14ac:dyDescent="0.45">
      <c r="A43" s="1" t="s">
        <v>191</v>
      </c>
      <c r="C43" s="1" t="s">
        <v>210</v>
      </c>
      <c r="E43" s="3">
        <v>20</v>
      </c>
      <c r="F43" s="3"/>
      <c r="G43" s="3">
        <v>34402739701</v>
      </c>
      <c r="H43" s="3"/>
      <c r="I43" s="3">
        <v>0</v>
      </c>
      <c r="J43" s="3"/>
      <c r="K43" s="3">
        <v>34402739701</v>
      </c>
      <c r="L43" s="3"/>
      <c r="M43" s="3">
        <v>105580821841</v>
      </c>
      <c r="N43" s="3"/>
      <c r="O43" s="3">
        <v>0</v>
      </c>
      <c r="P43" s="3"/>
      <c r="Q43" s="3">
        <v>105580821841</v>
      </c>
    </row>
    <row r="44" spans="1:17" x14ac:dyDescent="0.45">
      <c r="A44" s="1" t="s">
        <v>211</v>
      </c>
      <c r="C44" s="1" t="s">
        <v>210</v>
      </c>
      <c r="E44" s="3">
        <v>20</v>
      </c>
      <c r="F44" s="3"/>
      <c r="G44" s="3">
        <v>0</v>
      </c>
      <c r="H44" s="3"/>
      <c r="I44" s="3">
        <v>0</v>
      </c>
      <c r="J44" s="3"/>
      <c r="K44" s="3">
        <v>0</v>
      </c>
      <c r="L44" s="3"/>
      <c r="M44" s="3">
        <v>547945204</v>
      </c>
      <c r="N44" s="3"/>
      <c r="O44" s="3">
        <v>0</v>
      </c>
      <c r="P44" s="3"/>
      <c r="Q44" s="3">
        <v>547945204</v>
      </c>
    </row>
    <row r="45" spans="1:17" x14ac:dyDescent="0.45">
      <c r="A45" s="1" t="s">
        <v>212</v>
      </c>
      <c r="C45" s="1" t="s">
        <v>210</v>
      </c>
      <c r="E45" s="3">
        <v>20</v>
      </c>
      <c r="F45" s="3"/>
      <c r="G45" s="3">
        <v>0</v>
      </c>
      <c r="H45" s="3"/>
      <c r="I45" s="3">
        <v>0</v>
      </c>
      <c r="J45" s="3"/>
      <c r="K45" s="3">
        <v>0</v>
      </c>
      <c r="L45" s="3"/>
      <c r="M45" s="3">
        <v>284931506</v>
      </c>
      <c r="N45" s="3"/>
      <c r="O45" s="3">
        <v>0</v>
      </c>
      <c r="P45" s="3"/>
      <c r="Q45" s="3">
        <v>284931506</v>
      </c>
    </row>
    <row r="46" spans="1:17" x14ac:dyDescent="0.45">
      <c r="A46" s="1" t="s">
        <v>212</v>
      </c>
      <c r="C46" s="1" t="s">
        <v>210</v>
      </c>
      <c r="E46" s="3">
        <v>20</v>
      </c>
      <c r="F46" s="3"/>
      <c r="G46" s="3">
        <v>0</v>
      </c>
      <c r="H46" s="3"/>
      <c r="I46" s="3">
        <v>0</v>
      </c>
      <c r="J46" s="3"/>
      <c r="K46" s="3">
        <v>0</v>
      </c>
      <c r="L46" s="3"/>
      <c r="M46" s="3">
        <v>536986298</v>
      </c>
      <c r="N46" s="3"/>
      <c r="O46" s="3">
        <v>0</v>
      </c>
      <c r="P46" s="3"/>
      <c r="Q46" s="3">
        <v>536986298</v>
      </c>
    </row>
    <row r="47" spans="1:17" x14ac:dyDescent="0.45">
      <c r="A47" s="1" t="s">
        <v>193</v>
      </c>
      <c r="C47" s="1" t="s">
        <v>210</v>
      </c>
      <c r="E47" s="3">
        <v>21.5</v>
      </c>
      <c r="F47" s="3"/>
      <c r="G47" s="3">
        <v>5124657512</v>
      </c>
      <c r="H47" s="3"/>
      <c r="I47" s="3">
        <v>280640</v>
      </c>
      <c r="J47" s="3"/>
      <c r="K47" s="3">
        <v>5124376872</v>
      </c>
      <c r="L47" s="3"/>
      <c r="M47" s="3">
        <v>18936918950</v>
      </c>
      <c r="N47" s="3"/>
      <c r="O47" s="3">
        <v>280640</v>
      </c>
      <c r="P47" s="3"/>
      <c r="Q47" s="3">
        <v>18936638310</v>
      </c>
    </row>
    <row r="48" spans="1:17" x14ac:dyDescent="0.45">
      <c r="A48" s="1" t="s">
        <v>196</v>
      </c>
      <c r="C48" s="1" t="s">
        <v>210</v>
      </c>
      <c r="E48" s="3">
        <v>24.5</v>
      </c>
      <c r="F48" s="3"/>
      <c r="G48" s="3">
        <v>6229041080</v>
      </c>
      <c r="H48" s="3"/>
      <c r="I48" s="3">
        <v>-1004520</v>
      </c>
      <c r="J48" s="3"/>
      <c r="K48" s="3">
        <v>6230045600</v>
      </c>
      <c r="L48" s="3"/>
      <c r="M48" s="3">
        <v>17613150640</v>
      </c>
      <c r="N48" s="3"/>
      <c r="O48" s="3">
        <v>22099443</v>
      </c>
      <c r="P48" s="3"/>
      <c r="Q48" s="3">
        <v>17591051197</v>
      </c>
    </row>
    <row r="49" spans="1:17" x14ac:dyDescent="0.45">
      <c r="A49" s="1" t="s">
        <v>199</v>
      </c>
      <c r="C49" s="1" t="s">
        <v>210</v>
      </c>
      <c r="E49" s="3">
        <v>26</v>
      </c>
      <c r="F49" s="3"/>
      <c r="G49" s="3">
        <v>427397260</v>
      </c>
      <c r="H49" s="3"/>
      <c r="I49" s="3">
        <v>8357828</v>
      </c>
      <c r="J49" s="3"/>
      <c r="K49" s="3">
        <v>419039432</v>
      </c>
      <c r="L49" s="3"/>
      <c r="M49" s="3">
        <v>427397260</v>
      </c>
      <c r="N49" s="3"/>
      <c r="O49" s="3">
        <v>8357828</v>
      </c>
      <c r="P49" s="3"/>
      <c r="Q49" s="3">
        <v>419039432</v>
      </c>
    </row>
    <row r="50" spans="1:17" ht="19.5" thickBot="1" x14ac:dyDescent="0.5">
      <c r="E50" s="3"/>
      <c r="F50" s="3"/>
      <c r="G50" s="5">
        <f>SUM(G8:G49)</f>
        <v>973638105013</v>
      </c>
      <c r="H50" s="3"/>
      <c r="I50" s="5">
        <f>SUM(I8:I49)</f>
        <v>7633954</v>
      </c>
      <c r="J50" s="3"/>
      <c r="K50" s="5">
        <f>SUM(K8:K49)</f>
        <v>973630471059</v>
      </c>
      <c r="L50" s="3"/>
      <c r="M50" s="26">
        <f>SUM(M8:M49)</f>
        <v>2724909355320</v>
      </c>
      <c r="N50" s="3"/>
      <c r="O50" s="5">
        <f>SUM(O8:O49)</f>
        <v>30737917</v>
      </c>
      <c r="P50" s="3"/>
      <c r="Q50" s="5">
        <f>SUM(Q8:Q49)</f>
        <v>2724878617403</v>
      </c>
    </row>
    <row r="51" spans="1:17" ht="19.5" thickTop="1" x14ac:dyDescent="0.45"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x14ac:dyDescent="0.45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x14ac:dyDescent="0.45"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x14ac:dyDescent="0.45">
      <c r="G54" s="10"/>
      <c r="M54" s="2"/>
      <c r="Q54" s="3"/>
    </row>
    <row r="55" spans="1:17" x14ac:dyDescent="0.45">
      <c r="M55" s="10"/>
    </row>
  </sheetData>
  <mergeCells count="15">
    <mergeCell ref="A4:Q4"/>
    <mergeCell ref="A3:Q3"/>
    <mergeCell ref="A2:Q2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3"/>
  <sheetViews>
    <sheetView rightToLeft="1" view="pageBreakPreview" zoomScale="85" zoomScaleNormal="85" zoomScaleSheetLayoutView="85" workbookViewId="0">
      <selection activeCell="T10" sqref="T10"/>
    </sheetView>
  </sheetViews>
  <sheetFormatPr defaultRowHeight="18.75" x14ac:dyDescent="0.45"/>
  <cols>
    <col min="1" max="1" width="31.28515625" style="1" bestFit="1" customWidth="1"/>
    <col min="2" max="2" width="1" style="1" customWidth="1"/>
    <col min="3" max="3" width="13.140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19.85546875" style="1" bestFit="1" customWidth="1"/>
    <col min="8" max="8" width="1" style="1" customWidth="1"/>
    <col min="9" max="9" width="30.5703125" style="1" customWidth="1"/>
    <col min="10" max="10" width="1.85546875" style="1" customWidth="1"/>
    <col min="11" max="11" width="13.140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140625" style="1" bestFit="1" customWidth="1"/>
    <col min="16" max="16" width="1" style="1" customWidth="1"/>
    <col min="17" max="17" width="29.28515625" style="1" customWidth="1"/>
    <col min="18" max="18" width="1" style="1" customWidth="1"/>
    <col min="19" max="16384" width="9.140625" style="1"/>
  </cols>
  <sheetData>
    <row r="2" spans="1:17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30" x14ac:dyDescent="0.45">
      <c r="A3" s="19" t="s">
        <v>202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30" x14ac:dyDescent="0.45">
      <c r="A6" s="19" t="s">
        <v>3</v>
      </c>
      <c r="C6" s="20" t="s">
        <v>204</v>
      </c>
      <c r="D6" s="20" t="s">
        <v>204</v>
      </c>
      <c r="E6" s="20" t="s">
        <v>204</v>
      </c>
      <c r="F6" s="20" t="s">
        <v>204</v>
      </c>
      <c r="G6" s="20" t="s">
        <v>204</v>
      </c>
      <c r="H6" s="20" t="s">
        <v>204</v>
      </c>
      <c r="I6" s="20" t="s">
        <v>204</v>
      </c>
      <c r="K6" s="20" t="s">
        <v>205</v>
      </c>
      <c r="L6" s="20" t="s">
        <v>205</v>
      </c>
      <c r="M6" s="20" t="s">
        <v>205</v>
      </c>
      <c r="N6" s="20" t="s">
        <v>205</v>
      </c>
      <c r="O6" s="20" t="s">
        <v>205</v>
      </c>
      <c r="P6" s="20" t="s">
        <v>205</v>
      </c>
      <c r="Q6" s="20" t="s">
        <v>205</v>
      </c>
    </row>
    <row r="7" spans="1:17" ht="30" x14ac:dyDescent="0.45">
      <c r="A7" s="20" t="s">
        <v>3</v>
      </c>
      <c r="C7" s="20" t="s">
        <v>7</v>
      </c>
      <c r="E7" s="20" t="s">
        <v>213</v>
      </c>
      <c r="G7" s="20" t="s">
        <v>214</v>
      </c>
      <c r="I7" s="23" t="s">
        <v>215</v>
      </c>
      <c r="K7" s="20" t="s">
        <v>7</v>
      </c>
      <c r="M7" s="20" t="s">
        <v>213</v>
      </c>
      <c r="O7" s="20" t="s">
        <v>214</v>
      </c>
      <c r="Q7" s="23" t="s">
        <v>215</v>
      </c>
    </row>
    <row r="8" spans="1:17" x14ac:dyDescent="0.45">
      <c r="A8" s="1" t="s">
        <v>25</v>
      </c>
      <c r="C8" s="3">
        <v>2000000</v>
      </c>
      <c r="D8" s="3"/>
      <c r="E8" s="3">
        <v>28592006625</v>
      </c>
      <c r="F8" s="3"/>
      <c r="G8" s="3">
        <v>21624290625</v>
      </c>
      <c r="H8" s="3"/>
      <c r="I8" s="3">
        <v>6967716000</v>
      </c>
      <c r="J8" s="3"/>
      <c r="K8" s="3">
        <v>2000000</v>
      </c>
      <c r="L8" s="3"/>
      <c r="M8" s="3">
        <v>28592006625</v>
      </c>
      <c r="N8" s="3"/>
      <c r="O8" s="3">
        <v>20897155123</v>
      </c>
      <c r="P8" s="3"/>
      <c r="Q8" s="3">
        <v>7694851502</v>
      </c>
    </row>
    <row r="9" spans="1:17" x14ac:dyDescent="0.45">
      <c r="A9" s="1" t="s">
        <v>20</v>
      </c>
      <c r="C9" s="3">
        <v>70247</v>
      </c>
      <c r="D9" s="3"/>
      <c r="E9" s="3">
        <v>69829030</v>
      </c>
      <c r="F9" s="3"/>
      <c r="G9" s="3">
        <v>69829030</v>
      </c>
      <c r="H9" s="3"/>
      <c r="I9" s="3">
        <v>0</v>
      </c>
      <c r="J9" s="3"/>
      <c r="K9" s="3">
        <v>70247</v>
      </c>
      <c r="L9" s="3"/>
      <c r="M9" s="3">
        <v>69829030</v>
      </c>
      <c r="N9" s="3"/>
      <c r="O9" s="3">
        <v>69829030</v>
      </c>
      <c r="P9" s="3"/>
      <c r="Q9" s="3">
        <v>0</v>
      </c>
    </row>
    <row r="10" spans="1:17" x14ac:dyDescent="0.45">
      <c r="A10" s="1" t="s">
        <v>18</v>
      </c>
      <c r="C10" s="3">
        <v>5487000</v>
      </c>
      <c r="D10" s="3"/>
      <c r="E10" s="3">
        <v>1205826400128</v>
      </c>
      <c r="F10" s="3"/>
      <c r="G10" s="3">
        <v>1186976158407</v>
      </c>
      <c r="H10" s="3"/>
      <c r="I10" s="3">
        <v>18850241721</v>
      </c>
      <c r="J10" s="3"/>
      <c r="K10" s="3">
        <v>5487000</v>
      </c>
      <c r="L10" s="3"/>
      <c r="M10" s="3">
        <v>1205826400128</v>
      </c>
      <c r="N10" s="3"/>
      <c r="O10" s="3">
        <v>1148904779004</v>
      </c>
      <c r="P10" s="3"/>
      <c r="Q10" s="3">
        <v>56921621124</v>
      </c>
    </row>
    <row r="11" spans="1:17" x14ac:dyDescent="0.45">
      <c r="A11" s="1" t="s">
        <v>23</v>
      </c>
      <c r="C11" s="3">
        <v>1677891</v>
      </c>
      <c r="D11" s="3"/>
      <c r="E11" s="3">
        <v>513579096684</v>
      </c>
      <c r="F11" s="3"/>
      <c r="G11" s="3">
        <v>429875233176</v>
      </c>
      <c r="H11" s="3"/>
      <c r="I11" s="3">
        <v>83703863508</v>
      </c>
      <c r="J11" s="3"/>
      <c r="K11" s="3">
        <v>1677891</v>
      </c>
      <c r="L11" s="3"/>
      <c r="M11" s="3">
        <v>513579096684</v>
      </c>
      <c r="N11" s="3"/>
      <c r="O11" s="3">
        <v>426981467613</v>
      </c>
      <c r="P11" s="3"/>
      <c r="Q11" s="3">
        <v>86597629071</v>
      </c>
    </row>
    <row r="12" spans="1:17" x14ac:dyDescent="0.45">
      <c r="A12" s="1" t="s">
        <v>16</v>
      </c>
      <c r="C12" s="3">
        <v>59405940</v>
      </c>
      <c r="D12" s="3"/>
      <c r="E12" s="3">
        <v>915844829455</v>
      </c>
      <c r="F12" s="3"/>
      <c r="G12" s="3">
        <v>901554130588</v>
      </c>
      <c r="H12" s="3"/>
      <c r="I12" s="3">
        <v>14290698867</v>
      </c>
      <c r="J12" s="3"/>
      <c r="K12" s="3">
        <v>59405940</v>
      </c>
      <c r="L12" s="3"/>
      <c r="M12" s="3">
        <v>915844829455</v>
      </c>
      <c r="N12" s="3"/>
      <c r="O12" s="3">
        <v>872618418006</v>
      </c>
      <c r="P12" s="3"/>
      <c r="Q12" s="3">
        <v>43226411449</v>
      </c>
    </row>
    <row r="13" spans="1:17" x14ac:dyDescent="0.45">
      <c r="A13" s="1" t="s">
        <v>19</v>
      </c>
      <c r="C13" s="3">
        <v>2635520</v>
      </c>
      <c r="D13" s="3"/>
      <c r="E13" s="3">
        <v>18076886726</v>
      </c>
      <c r="F13" s="3"/>
      <c r="G13" s="3">
        <v>13675557784</v>
      </c>
      <c r="H13" s="3"/>
      <c r="I13" s="3">
        <v>4401328942</v>
      </c>
      <c r="J13" s="3"/>
      <c r="K13" s="3">
        <v>2635520</v>
      </c>
      <c r="L13" s="3"/>
      <c r="M13" s="3">
        <v>18076886726</v>
      </c>
      <c r="N13" s="3"/>
      <c r="O13" s="3">
        <v>10272387370</v>
      </c>
      <c r="P13" s="3"/>
      <c r="Q13" s="3">
        <v>7804499356</v>
      </c>
    </row>
    <row r="14" spans="1:17" x14ac:dyDescent="0.45">
      <c r="A14" s="1" t="s">
        <v>17</v>
      </c>
      <c r="C14" s="3">
        <v>15806895</v>
      </c>
      <c r="D14" s="3"/>
      <c r="E14" s="3">
        <v>238835228416</v>
      </c>
      <c r="F14" s="3"/>
      <c r="G14" s="3">
        <v>210064327541</v>
      </c>
      <c r="H14" s="3"/>
      <c r="I14" s="3">
        <v>28770900875</v>
      </c>
      <c r="J14" s="3"/>
      <c r="K14" s="3">
        <v>15806895</v>
      </c>
      <c r="L14" s="3"/>
      <c r="M14" s="3">
        <v>238835228416</v>
      </c>
      <c r="N14" s="3"/>
      <c r="O14" s="3">
        <v>223450925726</v>
      </c>
      <c r="P14" s="3"/>
      <c r="Q14" s="3">
        <v>15384302690</v>
      </c>
    </row>
    <row r="15" spans="1:17" x14ac:dyDescent="0.45">
      <c r="A15" s="1" t="s">
        <v>21</v>
      </c>
      <c r="C15" s="3">
        <v>13994627</v>
      </c>
      <c r="D15" s="3"/>
      <c r="E15" s="3">
        <v>109899735857</v>
      </c>
      <c r="F15" s="3"/>
      <c r="G15" s="3">
        <v>86250425609</v>
      </c>
      <c r="H15" s="3"/>
      <c r="I15" s="3">
        <v>23649310248</v>
      </c>
      <c r="J15" s="3"/>
      <c r="K15" s="3">
        <v>13994627</v>
      </c>
      <c r="L15" s="3"/>
      <c r="M15" s="3">
        <v>109899735857</v>
      </c>
      <c r="N15" s="3"/>
      <c r="O15" s="3">
        <v>80268541253</v>
      </c>
      <c r="P15" s="3"/>
      <c r="Q15" s="3">
        <v>29631194604</v>
      </c>
    </row>
    <row r="16" spans="1:17" x14ac:dyDescent="0.45">
      <c r="A16" s="1" t="s">
        <v>24</v>
      </c>
      <c r="C16" s="3">
        <v>1283203</v>
      </c>
      <c r="D16" s="3"/>
      <c r="E16" s="3">
        <v>144086375263</v>
      </c>
      <c r="F16" s="3"/>
      <c r="G16" s="3">
        <v>112249464023</v>
      </c>
      <c r="H16" s="3"/>
      <c r="I16" s="3">
        <v>31836911240</v>
      </c>
      <c r="J16" s="3"/>
      <c r="K16" s="3">
        <v>1283203</v>
      </c>
      <c r="L16" s="3"/>
      <c r="M16" s="3">
        <v>144086375263</v>
      </c>
      <c r="N16" s="3"/>
      <c r="O16" s="3">
        <v>105354029947</v>
      </c>
      <c r="P16" s="3"/>
      <c r="Q16" s="3">
        <v>38732345316</v>
      </c>
    </row>
    <row r="17" spans="1:17" x14ac:dyDescent="0.45">
      <c r="A17" s="1" t="s">
        <v>51</v>
      </c>
      <c r="C17" s="3">
        <v>36725</v>
      </c>
      <c r="D17" s="3"/>
      <c r="E17" s="3">
        <v>36718343593</v>
      </c>
      <c r="F17" s="3"/>
      <c r="G17" s="3">
        <v>36718343593</v>
      </c>
      <c r="H17" s="3"/>
      <c r="I17" s="3">
        <v>0</v>
      </c>
      <c r="J17" s="3"/>
      <c r="K17" s="3">
        <v>36725</v>
      </c>
      <c r="L17" s="3"/>
      <c r="M17" s="3">
        <v>36718343593</v>
      </c>
      <c r="N17" s="3"/>
      <c r="O17" s="3">
        <v>36718343593</v>
      </c>
      <c r="P17" s="3"/>
      <c r="Q17" s="3">
        <v>0</v>
      </c>
    </row>
    <row r="18" spans="1:17" x14ac:dyDescent="0.45">
      <c r="A18" s="1" t="s">
        <v>96</v>
      </c>
      <c r="C18" s="3">
        <v>1000000</v>
      </c>
      <c r="D18" s="3"/>
      <c r="E18" s="3">
        <v>999818750000</v>
      </c>
      <c r="F18" s="3"/>
      <c r="G18" s="3">
        <v>999818750000</v>
      </c>
      <c r="H18" s="3"/>
      <c r="I18" s="3">
        <v>0</v>
      </c>
      <c r="J18" s="3"/>
      <c r="K18" s="3">
        <v>1000000</v>
      </c>
      <c r="L18" s="3"/>
      <c r="M18" s="3">
        <v>999818750000</v>
      </c>
      <c r="N18" s="3"/>
      <c r="O18" s="3">
        <v>999818750000</v>
      </c>
      <c r="P18" s="3"/>
      <c r="Q18" s="3">
        <v>0</v>
      </c>
    </row>
    <row r="19" spans="1:17" x14ac:dyDescent="0.45">
      <c r="A19" s="1" t="s">
        <v>93</v>
      </c>
      <c r="C19" s="3">
        <v>2105500</v>
      </c>
      <c r="D19" s="3"/>
      <c r="E19" s="3">
        <v>2076928737923</v>
      </c>
      <c r="F19" s="3"/>
      <c r="G19" s="3">
        <v>2105118378125</v>
      </c>
      <c r="H19" s="3"/>
      <c r="I19" s="3">
        <f>-28189640201-1</f>
        <v>-28189640202</v>
      </c>
      <c r="J19" s="3"/>
      <c r="K19" s="3">
        <v>2105500</v>
      </c>
      <c r="L19" s="3"/>
      <c r="M19" s="3">
        <v>2076928737923</v>
      </c>
      <c r="N19" s="3"/>
      <c r="O19" s="3">
        <v>2021732534049</v>
      </c>
      <c r="P19" s="3"/>
      <c r="Q19" s="3">
        <v>55196203874</v>
      </c>
    </row>
    <row r="20" spans="1:17" x14ac:dyDescent="0.45">
      <c r="A20" s="1" t="s">
        <v>99</v>
      </c>
      <c r="C20" s="3">
        <v>596900</v>
      </c>
      <c r="D20" s="3"/>
      <c r="E20" s="3">
        <v>592278872193</v>
      </c>
      <c r="F20" s="3"/>
      <c r="G20" s="3">
        <v>596791811875</v>
      </c>
      <c r="H20" s="3"/>
      <c r="I20" s="3">
        <f>-4512939681-1</f>
        <v>-4512939682</v>
      </c>
      <c r="J20" s="3"/>
      <c r="K20" s="3">
        <v>596900</v>
      </c>
      <c r="L20" s="3"/>
      <c r="M20" s="3">
        <v>592278872193</v>
      </c>
      <c r="N20" s="3"/>
      <c r="O20" s="3">
        <v>589213152659</v>
      </c>
      <c r="P20" s="3"/>
      <c r="Q20" s="3">
        <v>3065719534</v>
      </c>
    </row>
    <row r="21" spans="1:17" x14ac:dyDescent="0.45">
      <c r="A21" s="1" t="s">
        <v>87</v>
      </c>
      <c r="C21" s="3">
        <v>268000</v>
      </c>
      <c r="D21" s="3"/>
      <c r="E21" s="3">
        <v>253360130151</v>
      </c>
      <c r="F21" s="3"/>
      <c r="G21" s="3">
        <v>267951425000</v>
      </c>
      <c r="H21" s="3"/>
      <c r="I21" s="3">
        <f>-14591294848-1</f>
        <v>-14591294849</v>
      </c>
      <c r="J21" s="3"/>
      <c r="K21" s="3">
        <v>268000</v>
      </c>
      <c r="L21" s="3"/>
      <c r="M21" s="3">
        <v>253360130151</v>
      </c>
      <c r="N21" s="3"/>
      <c r="O21" s="3">
        <v>265868906540</v>
      </c>
      <c r="P21" s="3"/>
      <c r="Q21" s="3">
        <f>-12508776388-1</f>
        <v>-12508776389</v>
      </c>
    </row>
    <row r="22" spans="1:17" x14ac:dyDescent="0.45">
      <c r="A22" s="1" t="s">
        <v>90</v>
      </c>
      <c r="C22" s="3">
        <v>1348600</v>
      </c>
      <c r="D22" s="3"/>
      <c r="E22" s="3">
        <v>1343273614120</v>
      </c>
      <c r="F22" s="3"/>
      <c r="G22" s="3">
        <v>1347688285630</v>
      </c>
      <c r="H22" s="3"/>
      <c r="I22" s="3">
        <f>-4414671509-1</f>
        <v>-4414671510</v>
      </c>
      <c r="J22" s="3"/>
      <c r="K22" s="3">
        <v>1348600</v>
      </c>
      <c r="L22" s="3"/>
      <c r="M22" s="3">
        <v>1343273614120</v>
      </c>
      <c r="N22" s="3"/>
      <c r="O22" s="3">
        <v>1336081389761</v>
      </c>
      <c r="P22" s="3"/>
      <c r="Q22" s="3">
        <v>7192224359</v>
      </c>
    </row>
    <row r="23" spans="1:17" x14ac:dyDescent="0.45">
      <c r="A23" s="1" t="s">
        <v>42</v>
      </c>
      <c r="C23" s="3">
        <v>3490000</v>
      </c>
      <c r="D23" s="3"/>
      <c r="E23" s="3">
        <v>4157925347028</v>
      </c>
      <c r="F23" s="3"/>
      <c r="G23" s="3">
        <v>4102226967651</v>
      </c>
      <c r="H23" s="3"/>
      <c r="I23" s="3">
        <v>55698379377</v>
      </c>
      <c r="J23" s="3"/>
      <c r="K23" s="3">
        <v>3490000</v>
      </c>
      <c r="L23" s="3"/>
      <c r="M23" s="3">
        <v>4157925347028</v>
      </c>
      <c r="N23" s="3"/>
      <c r="O23" s="3">
        <v>3989344546783</v>
      </c>
      <c r="P23" s="3"/>
      <c r="Q23" s="3">
        <v>168580800245</v>
      </c>
    </row>
    <row r="24" spans="1:17" x14ac:dyDescent="0.45">
      <c r="A24" s="1" t="s">
        <v>45</v>
      </c>
      <c r="C24" s="3">
        <v>3466000</v>
      </c>
      <c r="D24" s="3"/>
      <c r="E24" s="3">
        <v>3374420114450</v>
      </c>
      <c r="F24" s="3"/>
      <c r="G24" s="3">
        <v>3368383256348</v>
      </c>
      <c r="H24" s="3"/>
      <c r="I24" s="3">
        <v>6036858102</v>
      </c>
      <c r="J24" s="3"/>
      <c r="K24" s="3">
        <v>3466000</v>
      </c>
      <c r="L24" s="3"/>
      <c r="M24" s="3">
        <v>3374420114450</v>
      </c>
      <c r="N24" s="3"/>
      <c r="O24" s="3">
        <v>3299158538681</v>
      </c>
      <c r="P24" s="3"/>
      <c r="Q24" s="3">
        <v>75261575769</v>
      </c>
    </row>
    <row r="25" spans="1:17" x14ac:dyDescent="0.45">
      <c r="A25" s="1" t="s">
        <v>105</v>
      </c>
      <c r="C25" s="3">
        <v>3000310</v>
      </c>
      <c r="D25" s="3"/>
      <c r="E25" s="3">
        <v>2865145686332</v>
      </c>
      <c r="F25" s="3"/>
      <c r="G25" s="3">
        <v>2999766193812</v>
      </c>
      <c r="H25" s="3"/>
      <c r="I25" s="3">
        <f>-134620507479-1</f>
        <v>-134620507480</v>
      </c>
      <c r="J25" s="3"/>
      <c r="K25" s="3">
        <v>3000310</v>
      </c>
      <c r="L25" s="3"/>
      <c r="M25" s="3">
        <v>2865145686332</v>
      </c>
      <c r="N25" s="3"/>
      <c r="O25" s="3">
        <v>2999766193812</v>
      </c>
      <c r="P25" s="3"/>
      <c r="Q25" s="3">
        <f>-134620507479-1</f>
        <v>-134620507480</v>
      </c>
    </row>
    <row r="26" spans="1:17" x14ac:dyDescent="0.45">
      <c r="A26" s="1" t="s">
        <v>81</v>
      </c>
      <c r="C26" s="3">
        <v>995000</v>
      </c>
      <c r="D26" s="3"/>
      <c r="E26" s="3">
        <v>1004767852812</v>
      </c>
      <c r="F26" s="3"/>
      <c r="G26" s="3">
        <v>1004767852812</v>
      </c>
      <c r="H26" s="3"/>
      <c r="I26" s="3">
        <v>0</v>
      </c>
      <c r="J26" s="3"/>
      <c r="K26" s="3">
        <v>995000</v>
      </c>
      <c r="L26" s="3"/>
      <c r="M26" s="3">
        <v>1004767852812</v>
      </c>
      <c r="N26" s="3"/>
      <c r="O26" s="3">
        <v>994819656250</v>
      </c>
      <c r="P26" s="3"/>
      <c r="Q26" s="3">
        <v>9948196562</v>
      </c>
    </row>
    <row r="27" spans="1:17" x14ac:dyDescent="0.45">
      <c r="A27" s="1" t="s">
        <v>117</v>
      </c>
      <c r="C27" s="3">
        <v>1993059</v>
      </c>
      <c r="D27" s="3"/>
      <c r="E27" s="3">
        <v>2032551713217</v>
      </c>
      <c r="F27" s="3"/>
      <c r="G27" s="3">
        <v>2012625357712</v>
      </c>
      <c r="H27" s="3"/>
      <c r="I27" s="3">
        <v>19926355505</v>
      </c>
      <c r="J27" s="3"/>
      <c r="K27" s="3">
        <v>1993059</v>
      </c>
      <c r="L27" s="3"/>
      <c r="M27" s="3">
        <v>2032551713217</v>
      </c>
      <c r="N27" s="3"/>
      <c r="O27" s="3">
        <v>1992698980023</v>
      </c>
      <c r="P27" s="3"/>
      <c r="Q27" s="3">
        <v>39852733194</v>
      </c>
    </row>
    <row r="28" spans="1:17" x14ac:dyDescent="0.45">
      <c r="A28" s="1" t="s">
        <v>54</v>
      </c>
      <c r="C28" s="3">
        <v>166772</v>
      </c>
      <c r="D28" s="3"/>
      <c r="E28" s="3">
        <v>144815229481</v>
      </c>
      <c r="F28" s="3"/>
      <c r="G28" s="3">
        <v>141397023143</v>
      </c>
      <c r="H28" s="3"/>
      <c r="I28" s="3">
        <v>3418206338</v>
      </c>
      <c r="J28" s="3"/>
      <c r="K28" s="3">
        <v>166772</v>
      </c>
      <c r="L28" s="3"/>
      <c r="M28" s="3">
        <v>144815229481</v>
      </c>
      <c r="N28" s="3"/>
      <c r="O28" s="3">
        <v>135811173762</v>
      </c>
      <c r="P28" s="3"/>
      <c r="Q28" s="3">
        <v>9004055719</v>
      </c>
    </row>
    <row r="29" spans="1:17" x14ac:dyDescent="0.45">
      <c r="A29" s="1" t="s">
        <v>69</v>
      </c>
      <c r="C29" s="3">
        <v>1508020</v>
      </c>
      <c r="D29" s="3"/>
      <c r="E29" s="3">
        <v>1522824138088</v>
      </c>
      <c r="F29" s="3"/>
      <c r="G29" s="3">
        <v>1522824138088</v>
      </c>
      <c r="H29" s="3"/>
      <c r="I29" s="3">
        <v>0</v>
      </c>
      <c r="J29" s="3"/>
      <c r="K29" s="3">
        <v>1508020</v>
      </c>
      <c r="L29" s="3"/>
      <c r="M29" s="3">
        <v>1522824138088</v>
      </c>
      <c r="N29" s="3"/>
      <c r="O29" s="3">
        <v>1507746671375</v>
      </c>
      <c r="P29" s="3"/>
      <c r="Q29" s="3">
        <v>15077466713</v>
      </c>
    </row>
    <row r="30" spans="1:17" x14ac:dyDescent="0.45">
      <c r="A30" s="1" t="s">
        <v>84</v>
      </c>
      <c r="C30" s="3">
        <v>2495000</v>
      </c>
      <c r="D30" s="3"/>
      <c r="E30" s="3">
        <v>2519493259062</v>
      </c>
      <c r="F30" s="3"/>
      <c r="G30" s="3">
        <v>2519493259062</v>
      </c>
      <c r="H30" s="3"/>
      <c r="I30" s="3">
        <v>0</v>
      </c>
      <c r="J30" s="3"/>
      <c r="K30" s="3">
        <v>2495000</v>
      </c>
      <c r="L30" s="3"/>
      <c r="M30" s="3">
        <v>2519493259062</v>
      </c>
      <c r="N30" s="3"/>
      <c r="O30" s="3">
        <v>2494547781250</v>
      </c>
      <c r="P30" s="3"/>
      <c r="Q30" s="3">
        <v>24945477812</v>
      </c>
    </row>
    <row r="31" spans="1:17" x14ac:dyDescent="0.45">
      <c r="A31" s="1" t="s">
        <v>48</v>
      </c>
      <c r="C31" s="3">
        <v>2495000</v>
      </c>
      <c r="D31" s="3"/>
      <c r="E31" s="3">
        <v>2519493259062</v>
      </c>
      <c r="F31" s="3"/>
      <c r="G31" s="3">
        <v>2519493259062</v>
      </c>
      <c r="H31" s="3"/>
      <c r="I31" s="3">
        <v>0</v>
      </c>
      <c r="J31" s="3"/>
      <c r="K31" s="3">
        <v>2495000</v>
      </c>
      <c r="L31" s="3"/>
      <c r="M31" s="3">
        <v>2519493259062</v>
      </c>
      <c r="N31" s="3"/>
      <c r="O31" s="3">
        <v>2494547781250</v>
      </c>
      <c r="P31" s="3"/>
      <c r="Q31" s="3">
        <v>24945477812</v>
      </c>
    </row>
    <row r="32" spans="1:17" x14ac:dyDescent="0.45">
      <c r="A32" s="1" t="s">
        <v>60</v>
      </c>
      <c r="C32" s="3">
        <v>45170</v>
      </c>
      <c r="D32" s="3"/>
      <c r="E32" s="3">
        <v>39706265934</v>
      </c>
      <c r="F32" s="3"/>
      <c r="G32" s="3">
        <v>39022064468</v>
      </c>
      <c r="H32" s="3"/>
      <c r="I32" s="3">
        <v>684201466</v>
      </c>
      <c r="J32" s="3"/>
      <c r="K32" s="3">
        <v>45170</v>
      </c>
      <c r="L32" s="3"/>
      <c r="M32" s="3">
        <v>39706265934</v>
      </c>
      <c r="N32" s="3"/>
      <c r="O32" s="3">
        <v>37258495673</v>
      </c>
      <c r="P32" s="3"/>
      <c r="Q32" s="3">
        <v>2447770261</v>
      </c>
    </row>
    <row r="33" spans="1:17" x14ac:dyDescent="0.45">
      <c r="A33" s="1" t="s">
        <v>111</v>
      </c>
      <c r="C33" s="3">
        <v>998998</v>
      </c>
      <c r="D33" s="3"/>
      <c r="E33" s="3">
        <v>1008805100928</v>
      </c>
      <c r="F33" s="3"/>
      <c r="G33" s="3">
        <v>1008805100928</v>
      </c>
      <c r="H33" s="3"/>
      <c r="I33" s="3">
        <v>0</v>
      </c>
      <c r="J33" s="3"/>
      <c r="K33" s="3">
        <v>998998</v>
      </c>
      <c r="L33" s="3"/>
      <c r="M33" s="3">
        <v>1008805100928</v>
      </c>
      <c r="N33" s="3"/>
      <c r="O33" s="3">
        <v>949068080000</v>
      </c>
      <c r="P33" s="3"/>
      <c r="Q33" s="3">
        <v>59737020928</v>
      </c>
    </row>
    <row r="34" spans="1:17" x14ac:dyDescent="0.45">
      <c r="A34" s="1" t="s">
        <v>108</v>
      </c>
      <c r="C34" s="3">
        <v>495000</v>
      </c>
      <c r="D34" s="3"/>
      <c r="E34" s="3">
        <v>499859384062</v>
      </c>
      <c r="F34" s="3"/>
      <c r="G34" s="3">
        <v>499859384062</v>
      </c>
      <c r="H34" s="3"/>
      <c r="I34" s="3">
        <v>0</v>
      </c>
      <c r="J34" s="3"/>
      <c r="K34" s="3">
        <v>495000</v>
      </c>
      <c r="L34" s="3"/>
      <c r="M34" s="3">
        <v>499859384062</v>
      </c>
      <c r="N34" s="3"/>
      <c r="O34" s="3">
        <v>494910281250</v>
      </c>
      <c r="P34" s="3"/>
      <c r="Q34" s="3">
        <v>4949102812</v>
      </c>
    </row>
    <row r="35" spans="1:17" x14ac:dyDescent="0.45">
      <c r="A35" s="1" t="s">
        <v>124</v>
      </c>
      <c r="C35" s="3">
        <v>246900</v>
      </c>
      <c r="D35" s="3"/>
      <c r="E35" s="3">
        <v>241177578639</v>
      </c>
      <c r="F35" s="3"/>
      <c r="G35" s="3">
        <v>240776604182</v>
      </c>
      <c r="H35" s="3"/>
      <c r="I35" s="3">
        <v>400974457</v>
      </c>
      <c r="J35" s="3"/>
      <c r="K35" s="3">
        <v>246900</v>
      </c>
      <c r="L35" s="3"/>
      <c r="M35" s="3">
        <v>241177578639</v>
      </c>
      <c r="N35" s="3"/>
      <c r="O35" s="3">
        <v>240776604182</v>
      </c>
      <c r="P35" s="3"/>
      <c r="Q35" s="3">
        <v>400974457</v>
      </c>
    </row>
    <row r="36" spans="1:17" x14ac:dyDescent="0.45">
      <c r="A36" s="1" t="s">
        <v>78</v>
      </c>
      <c r="C36" s="3">
        <v>100</v>
      </c>
      <c r="D36" s="3"/>
      <c r="E36" s="3">
        <v>96676074</v>
      </c>
      <c r="F36" s="3"/>
      <c r="G36" s="3">
        <v>100981693</v>
      </c>
      <c r="H36" s="3"/>
      <c r="I36" s="3">
        <f>-4305618-1</f>
        <v>-4305619</v>
      </c>
      <c r="J36" s="3"/>
      <c r="K36" s="3">
        <v>100</v>
      </c>
      <c r="L36" s="3"/>
      <c r="M36" s="3">
        <v>96676074</v>
      </c>
      <c r="N36" s="3"/>
      <c r="O36" s="3">
        <v>100981693</v>
      </c>
      <c r="P36" s="3"/>
      <c r="Q36" s="3">
        <f>-4305618-1</f>
        <v>-4305619</v>
      </c>
    </row>
    <row r="37" spans="1:17" x14ac:dyDescent="0.45">
      <c r="A37" s="1" t="s">
        <v>75</v>
      </c>
      <c r="C37" s="3">
        <v>2597880</v>
      </c>
      <c r="D37" s="3"/>
      <c r="E37" s="3">
        <v>2623383225592</v>
      </c>
      <c r="F37" s="3"/>
      <c r="G37" s="3">
        <v>2623383225592</v>
      </c>
      <c r="H37" s="3"/>
      <c r="I37" s="3">
        <v>0</v>
      </c>
      <c r="J37" s="3"/>
      <c r="K37" s="3">
        <v>2597880</v>
      </c>
      <c r="L37" s="3"/>
      <c r="M37" s="3">
        <v>2623383225592</v>
      </c>
      <c r="N37" s="3"/>
      <c r="O37" s="3">
        <v>2623383225592</v>
      </c>
      <c r="P37" s="3"/>
      <c r="Q37" s="3">
        <v>0</v>
      </c>
    </row>
    <row r="38" spans="1:17" x14ac:dyDescent="0.45">
      <c r="A38" s="1" t="s">
        <v>120</v>
      </c>
      <c r="C38" s="3">
        <v>1999000</v>
      </c>
      <c r="D38" s="3"/>
      <c r="E38" s="3">
        <v>1998637681250</v>
      </c>
      <c r="F38" s="3"/>
      <c r="G38" s="3">
        <v>1998637681250</v>
      </c>
      <c r="H38" s="3"/>
      <c r="I38" s="3">
        <v>0</v>
      </c>
      <c r="J38" s="3"/>
      <c r="K38" s="3">
        <v>1999000</v>
      </c>
      <c r="L38" s="3"/>
      <c r="M38" s="3">
        <v>1998637681250</v>
      </c>
      <c r="N38" s="3"/>
      <c r="O38" s="3">
        <v>1998637681250</v>
      </c>
      <c r="P38" s="3"/>
      <c r="Q38" s="3">
        <v>0</v>
      </c>
    </row>
    <row r="39" spans="1:17" x14ac:dyDescent="0.45">
      <c r="A39" s="1" t="s">
        <v>72</v>
      </c>
      <c r="C39" s="3">
        <v>1999000</v>
      </c>
      <c r="D39" s="3"/>
      <c r="E39" s="3">
        <v>2018624058062</v>
      </c>
      <c r="F39" s="3"/>
      <c r="G39" s="3">
        <v>2018624058062</v>
      </c>
      <c r="H39" s="3"/>
      <c r="I39" s="3">
        <v>0</v>
      </c>
      <c r="J39" s="3"/>
      <c r="K39" s="3">
        <v>1999000</v>
      </c>
      <c r="L39" s="3"/>
      <c r="M39" s="3">
        <v>2018624058062</v>
      </c>
      <c r="N39" s="3"/>
      <c r="O39" s="3">
        <v>1998637681249</v>
      </c>
      <c r="P39" s="3"/>
      <c r="Q39" s="3">
        <v>19986376813</v>
      </c>
    </row>
    <row r="40" spans="1:17" x14ac:dyDescent="0.45">
      <c r="A40" s="1" t="s">
        <v>63</v>
      </c>
      <c r="C40" s="3">
        <v>38458</v>
      </c>
      <c r="D40" s="3"/>
      <c r="E40" s="3">
        <v>36643831101</v>
      </c>
      <c r="F40" s="3"/>
      <c r="G40" s="3">
        <v>35855584997</v>
      </c>
      <c r="H40" s="3"/>
      <c r="I40" s="3">
        <v>788246104</v>
      </c>
      <c r="J40" s="3"/>
      <c r="K40" s="3">
        <v>38458</v>
      </c>
      <c r="L40" s="3"/>
      <c r="M40" s="3">
        <v>36643831101</v>
      </c>
      <c r="N40" s="3"/>
      <c r="O40" s="3">
        <v>34306008508</v>
      </c>
      <c r="P40" s="3"/>
      <c r="Q40" s="3">
        <v>2337822593</v>
      </c>
    </row>
    <row r="41" spans="1:17" x14ac:dyDescent="0.45">
      <c r="A41" s="1" t="s">
        <v>114</v>
      </c>
      <c r="C41" s="3">
        <v>2999000</v>
      </c>
      <c r="D41" s="3"/>
      <c r="E41" s="3">
        <v>3028440995562</v>
      </c>
      <c r="F41" s="3"/>
      <c r="G41" s="3">
        <v>3028440995562</v>
      </c>
      <c r="H41" s="3"/>
      <c r="I41" s="3">
        <v>0</v>
      </c>
      <c r="J41" s="3"/>
      <c r="K41" s="3">
        <v>2999000</v>
      </c>
      <c r="L41" s="3"/>
      <c r="M41" s="3">
        <v>3028440995562</v>
      </c>
      <c r="N41" s="3"/>
      <c r="O41" s="3">
        <v>2999020011452</v>
      </c>
      <c r="P41" s="3"/>
      <c r="Q41" s="3">
        <v>29420984110</v>
      </c>
    </row>
    <row r="42" spans="1:17" x14ac:dyDescent="0.45">
      <c r="A42" s="1" t="s">
        <v>102</v>
      </c>
      <c r="C42" s="3">
        <v>4100</v>
      </c>
      <c r="D42" s="3"/>
      <c r="E42" s="3">
        <v>4099256875</v>
      </c>
      <c r="F42" s="3"/>
      <c r="G42" s="3">
        <v>4140249443</v>
      </c>
      <c r="H42" s="3"/>
      <c r="I42" s="3">
        <v>-40992568</v>
      </c>
      <c r="J42" s="3"/>
      <c r="K42" s="3">
        <v>4100</v>
      </c>
      <c r="L42" s="3"/>
      <c r="M42" s="3">
        <v>4099256875</v>
      </c>
      <c r="N42" s="3"/>
      <c r="O42" s="3">
        <v>4091058361</v>
      </c>
      <c r="P42" s="3"/>
      <c r="Q42" s="3">
        <v>8198514</v>
      </c>
    </row>
    <row r="43" spans="1:17" x14ac:dyDescent="0.45">
      <c r="A43" s="1" t="s">
        <v>66</v>
      </c>
      <c r="C43" s="3">
        <v>6498900</v>
      </c>
      <c r="D43" s="3"/>
      <c r="E43" s="3">
        <v>6627676515862</v>
      </c>
      <c r="F43" s="3"/>
      <c r="G43" s="3">
        <v>6627676515862</v>
      </c>
      <c r="H43" s="3"/>
      <c r="I43" s="3">
        <v>0</v>
      </c>
      <c r="J43" s="3"/>
      <c r="K43" s="3">
        <v>6498900</v>
      </c>
      <c r="L43" s="3"/>
      <c r="M43" s="3">
        <v>6627676515862</v>
      </c>
      <c r="N43" s="3"/>
      <c r="O43" s="3">
        <v>6562699295119</v>
      </c>
      <c r="P43" s="3"/>
      <c r="Q43" s="3">
        <v>64977220743</v>
      </c>
    </row>
    <row r="44" spans="1:17" x14ac:dyDescent="0.45">
      <c r="A44" s="1" t="s">
        <v>57</v>
      </c>
      <c r="C44" s="3">
        <v>156899</v>
      </c>
      <c r="D44" s="3"/>
      <c r="E44" s="3">
        <f>105103276577+18</f>
        <v>105103276595</v>
      </c>
      <c r="F44" s="3"/>
      <c r="G44" s="3">
        <v>101170531586</v>
      </c>
      <c r="H44" s="3"/>
      <c r="I44" s="3">
        <f>3932744991+18</f>
        <v>3932745009</v>
      </c>
      <c r="J44" s="3"/>
      <c r="K44" s="3">
        <v>156899</v>
      </c>
      <c r="L44" s="3"/>
      <c r="M44" s="3">
        <f>105103276577+18</f>
        <v>105103276595</v>
      </c>
      <c r="N44" s="3"/>
      <c r="O44" s="3">
        <v>98044101285</v>
      </c>
      <c r="P44" s="3"/>
      <c r="Q44" s="3">
        <f>7059175292+18</f>
        <v>7059175310</v>
      </c>
    </row>
    <row r="45" spans="1:17" ht="19.5" thickBot="1" x14ac:dyDescent="0.5">
      <c r="C45" s="5"/>
      <c r="D45" s="3"/>
      <c r="E45" s="5">
        <f>SUM(E8:E44)</f>
        <v>46850879282232</v>
      </c>
      <c r="F45" s="3"/>
      <c r="G45" s="5">
        <f>SUM(G8:G44)</f>
        <v>46733896696383</v>
      </c>
      <c r="H45" s="3"/>
      <c r="I45" s="5">
        <f>SUM(I8:I44)</f>
        <v>116982585849</v>
      </c>
      <c r="J45" s="3"/>
      <c r="K45" s="5"/>
      <c r="L45" s="3"/>
      <c r="M45" s="5">
        <f>SUM(M8:M44)</f>
        <v>46850879282232</v>
      </c>
      <c r="N45" s="3"/>
      <c r="O45" s="5">
        <f>SUM(O8:O44)</f>
        <v>46087625438474</v>
      </c>
      <c r="P45" s="3"/>
      <c r="Q45" s="5">
        <f>SUM(Q8:Q44)</f>
        <v>763253843758</v>
      </c>
    </row>
    <row r="46" spans="1:17" ht="19.5" thickTop="1" x14ac:dyDescent="0.45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x14ac:dyDescent="0.45">
      <c r="E47" s="2"/>
      <c r="G47" s="2"/>
      <c r="M47" s="2"/>
      <c r="O47" s="2"/>
      <c r="Q47" s="10"/>
    </row>
    <row r="48" spans="1:17" x14ac:dyDescent="0.45">
      <c r="E48" s="2"/>
      <c r="G48" s="10"/>
      <c r="I48" s="2"/>
      <c r="M48" s="10"/>
      <c r="O48" s="2"/>
      <c r="Q48" s="2"/>
    </row>
    <row r="49" spans="5:17" x14ac:dyDescent="0.45">
      <c r="E49" s="10"/>
      <c r="I49" s="2"/>
      <c r="M49" s="2"/>
      <c r="O49" s="2"/>
      <c r="Q49" s="10"/>
    </row>
    <row r="50" spans="5:17" x14ac:dyDescent="0.45">
      <c r="I50" s="2"/>
      <c r="M50" s="2"/>
      <c r="Q50" s="10"/>
    </row>
    <row r="51" spans="5:17" x14ac:dyDescent="0.45">
      <c r="G51" s="10"/>
      <c r="I51" s="2"/>
      <c r="Q51" s="10"/>
    </row>
    <row r="52" spans="5:17" x14ac:dyDescent="0.45">
      <c r="G52" s="10"/>
      <c r="M52" s="2"/>
    </row>
    <row r="53" spans="5:17" x14ac:dyDescent="0.45">
      <c r="M53" s="10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4"/>
  <sheetViews>
    <sheetView rightToLeft="1" view="pageBreakPreview" zoomScaleNormal="100" zoomScaleSheetLayoutView="100" workbookViewId="0">
      <selection activeCell="Q37" sqref="Q37"/>
    </sheetView>
  </sheetViews>
  <sheetFormatPr defaultRowHeight="18.75" x14ac:dyDescent="0.45"/>
  <cols>
    <col min="1" max="1" width="29.8554687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6.710937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32.42578125" style="1" bestFit="1" customWidth="1"/>
    <col min="10" max="10" width="0.5703125" style="1" customWidth="1"/>
    <col min="11" max="11" width="14.7109375" style="1" bestFit="1" customWidth="1"/>
    <col min="12" max="12" width="1" style="1" customWidth="1"/>
    <col min="13" max="13" width="17.85546875" style="1" bestFit="1" customWidth="1"/>
    <col min="14" max="14" width="1" style="1" customWidth="1"/>
    <col min="15" max="15" width="18.1406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30" x14ac:dyDescent="0.45">
      <c r="A3" s="19" t="s">
        <v>202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30" x14ac:dyDescent="0.45">
      <c r="A6" s="19" t="s">
        <v>3</v>
      </c>
      <c r="C6" s="20" t="s">
        <v>204</v>
      </c>
      <c r="D6" s="20" t="s">
        <v>204</v>
      </c>
      <c r="E6" s="20" t="s">
        <v>204</v>
      </c>
      <c r="F6" s="20" t="s">
        <v>204</v>
      </c>
      <c r="G6" s="20" t="s">
        <v>204</v>
      </c>
      <c r="H6" s="20" t="s">
        <v>204</v>
      </c>
      <c r="I6" s="20" t="s">
        <v>204</v>
      </c>
      <c r="K6" s="20" t="s">
        <v>205</v>
      </c>
      <c r="L6" s="20" t="s">
        <v>205</v>
      </c>
      <c r="M6" s="20" t="s">
        <v>205</v>
      </c>
      <c r="N6" s="20" t="s">
        <v>205</v>
      </c>
      <c r="O6" s="20" t="s">
        <v>205</v>
      </c>
      <c r="P6" s="20" t="s">
        <v>205</v>
      </c>
      <c r="Q6" s="20" t="s">
        <v>205</v>
      </c>
    </row>
    <row r="7" spans="1:17" ht="30" x14ac:dyDescent="0.45">
      <c r="A7" s="20" t="s">
        <v>3</v>
      </c>
      <c r="C7" s="20" t="s">
        <v>7</v>
      </c>
      <c r="E7" s="20" t="s">
        <v>213</v>
      </c>
      <c r="G7" s="20" t="s">
        <v>214</v>
      </c>
      <c r="I7" s="20" t="s">
        <v>216</v>
      </c>
      <c r="K7" s="20" t="s">
        <v>7</v>
      </c>
      <c r="M7" s="20" t="s">
        <v>213</v>
      </c>
      <c r="O7" s="20" t="s">
        <v>214</v>
      </c>
      <c r="Q7" s="20" t="s">
        <v>216</v>
      </c>
    </row>
    <row r="8" spans="1:17" x14ac:dyDescent="0.45">
      <c r="A8" s="1" t="s">
        <v>15</v>
      </c>
      <c r="C8" s="3">
        <v>108054</v>
      </c>
      <c r="D8" s="3"/>
      <c r="E8" s="3">
        <v>54027000</v>
      </c>
      <c r="F8" s="3"/>
      <c r="G8" s="3">
        <v>53705539</v>
      </c>
      <c r="H8" s="3"/>
      <c r="I8" s="3">
        <v>321461</v>
      </c>
      <c r="J8" s="3"/>
      <c r="K8" s="3">
        <v>108054</v>
      </c>
      <c r="L8" s="3"/>
      <c r="M8" s="3">
        <v>54027000</v>
      </c>
      <c r="N8" s="3"/>
      <c r="O8" s="3">
        <v>53705539</v>
      </c>
      <c r="P8" s="3"/>
      <c r="Q8" s="3">
        <v>321461</v>
      </c>
    </row>
    <row r="9" spans="1:17" x14ac:dyDescent="0.45">
      <c r="A9" s="1" t="s">
        <v>15</v>
      </c>
      <c r="C9" s="3">
        <v>108054</v>
      </c>
      <c r="D9" s="3"/>
      <c r="E9" s="3">
        <v>139980659</v>
      </c>
      <c r="F9" s="3"/>
      <c r="G9" s="3">
        <v>54027000</v>
      </c>
      <c r="H9" s="3"/>
      <c r="I9" s="3">
        <v>85953659</v>
      </c>
      <c r="J9" s="3"/>
      <c r="K9" s="3">
        <v>108054</v>
      </c>
      <c r="L9" s="3"/>
      <c r="M9" s="3">
        <v>139980659</v>
      </c>
      <c r="N9" s="3"/>
      <c r="O9" s="3">
        <v>54027000</v>
      </c>
      <c r="P9" s="3"/>
      <c r="Q9" s="3">
        <v>85953659</v>
      </c>
    </row>
    <row r="10" spans="1:17" x14ac:dyDescent="0.45">
      <c r="A10" s="1" t="s">
        <v>27</v>
      </c>
      <c r="C10" s="3">
        <v>6989940</v>
      </c>
      <c r="D10" s="3"/>
      <c r="E10" s="3">
        <v>130590518184</v>
      </c>
      <c r="F10" s="3"/>
      <c r="G10" s="3">
        <v>104269101609</v>
      </c>
      <c r="H10" s="3"/>
      <c r="I10" s="3">
        <v>26321416575</v>
      </c>
      <c r="J10" s="3"/>
      <c r="K10" s="3">
        <v>6989940</v>
      </c>
      <c r="L10" s="3"/>
      <c r="M10" s="3">
        <v>130590518184</v>
      </c>
      <c r="N10" s="3"/>
      <c r="O10" s="3">
        <v>104269101609</v>
      </c>
      <c r="P10" s="3"/>
      <c r="Q10" s="3">
        <v>26321416575</v>
      </c>
    </row>
    <row r="11" spans="1:17" x14ac:dyDescent="0.45">
      <c r="A11" s="1" t="s">
        <v>26</v>
      </c>
      <c r="C11" s="3">
        <v>5000000</v>
      </c>
      <c r="D11" s="3"/>
      <c r="E11" s="3">
        <v>76259334375</v>
      </c>
      <c r="F11" s="3"/>
      <c r="G11" s="3">
        <v>66011518125</v>
      </c>
      <c r="H11" s="3"/>
      <c r="I11" s="3">
        <v>10247816250</v>
      </c>
      <c r="J11" s="3"/>
      <c r="K11" s="3">
        <v>5000000</v>
      </c>
      <c r="L11" s="3"/>
      <c r="M11" s="3">
        <v>76259334375</v>
      </c>
      <c r="N11" s="3"/>
      <c r="O11" s="3">
        <v>66011518125</v>
      </c>
      <c r="P11" s="3"/>
      <c r="Q11" s="3">
        <v>10247816250</v>
      </c>
    </row>
    <row r="12" spans="1:17" x14ac:dyDescent="0.45">
      <c r="A12" s="1" t="s">
        <v>22</v>
      </c>
      <c r="C12" s="3">
        <v>7000000</v>
      </c>
      <c r="D12" s="3"/>
      <c r="E12" s="3">
        <v>97344274301</v>
      </c>
      <c r="F12" s="3"/>
      <c r="G12" s="3">
        <f>82152328125-1</f>
        <v>82152328124</v>
      </c>
      <c r="H12" s="3"/>
      <c r="I12" s="3">
        <f>E12-G12</f>
        <v>15191946177</v>
      </c>
      <c r="J12" s="3"/>
      <c r="K12" s="3">
        <v>7000000</v>
      </c>
      <c r="L12" s="3"/>
      <c r="M12" s="3">
        <v>97344274301</v>
      </c>
      <c r="N12" s="3"/>
      <c r="O12" s="3">
        <v>82152328125</v>
      </c>
      <c r="P12" s="3"/>
      <c r="Q12" s="3">
        <v>15191946176</v>
      </c>
    </row>
    <row r="13" spans="1:17" x14ac:dyDescent="0.45">
      <c r="A13" s="1" t="s">
        <v>17</v>
      </c>
      <c r="C13" s="3">
        <v>11625323</v>
      </c>
      <c r="D13" s="3"/>
      <c r="E13" s="3">
        <v>167473941152</v>
      </c>
      <c r="F13" s="3"/>
      <c r="G13" s="3">
        <v>164338991697</v>
      </c>
      <c r="H13" s="3"/>
      <c r="I13" s="3">
        <v>3134949455</v>
      </c>
      <c r="J13" s="3"/>
      <c r="K13" s="3">
        <v>11625323</v>
      </c>
      <c r="L13" s="3"/>
      <c r="M13" s="3">
        <v>167473941152</v>
      </c>
      <c r="N13" s="3"/>
      <c r="O13" s="3">
        <v>164338991697</v>
      </c>
      <c r="P13" s="3"/>
      <c r="Q13" s="3">
        <v>3134949455</v>
      </c>
    </row>
    <row r="14" spans="1:17" x14ac:dyDescent="0.45">
      <c r="A14" s="1" t="s">
        <v>217</v>
      </c>
      <c r="C14" s="3">
        <v>0</v>
      </c>
      <c r="D14" s="3"/>
      <c r="E14" s="3">
        <v>0</v>
      </c>
      <c r="F14" s="3"/>
      <c r="G14" s="3">
        <v>0</v>
      </c>
      <c r="H14" s="3"/>
      <c r="I14" s="3">
        <v>0</v>
      </c>
      <c r="J14" s="3"/>
      <c r="K14" s="3">
        <v>38137</v>
      </c>
      <c r="L14" s="3"/>
      <c r="M14" s="3">
        <v>26695900</v>
      </c>
      <c r="N14" s="3"/>
      <c r="O14" s="3">
        <v>26537059</v>
      </c>
      <c r="P14" s="3"/>
      <c r="Q14" s="3">
        <v>158841</v>
      </c>
    </row>
    <row r="15" spans="1:17" x14ac:dyDescent="0.45">
      <c r="A15" s="1" t="s">
        <v>23</v>
      </c>
      <c r="C15" s="3">
        <v>0</v>
      </c>
      <c r="D15" s="3"/>
      <c r="E15" s="3">
        <v>0</v>
      </c>
      <c r="F15" s="3"/>
      <c r="G15" s="3">
        <v>0</v>
      </c>
      <c r="H15" s="3"/>
      <c r="I15" s="3">
        <v>0</v>
      </c>
      <c r="J15" s="3"/>
      <c r="K15" s="3">
        <v>1352000</v>
      </c>
      <c r="L15" s="3"/>
      <c r="M15" s="3">
        <v>324413900475</v>
      </c>
      <c r="N15" s="3"/>
      <c r="O15" s="3">
        <v>316219577404</v>
      </c>
      <c r="P15" s="3"/>
      <c r="Q15" s="3">
        <v>8194323071</v>
      </c>
    </row>
    <row r="16" spans="1:17" x14ac:dyDescent="0.45">
      <c r="A16" s="1" t="s">
        <v>218</v>
      </c>
      <c r="C16" s="3">
        <v>0</v>
      </c>
      <c r="D16" s="3"/>
      <c r="E16" s="3">
        <v>0</v>
      </c>
      <c r="F16" s="3"/>
      <c r="G16" s="3">
        <v>0</v>
      </c>
      <c r="H16" s="3"/>
      <c r="I16" s="3">
        <v>0</v>
      </c>
      <c r="J16" s="3"/>
      <c r="K16" s="3">
        <v>193882675</v>
      </c>
      <c r="L16" s="3"/>
      <c r="M16" s="3">
        <v>671628170154</v>
      </c>
      <c r="N16" s="3"/>
      <c r="O16" s="3">
        <v>711170279679</v>
      </c>
      <c r="P16" s="3"/>
      <c r="Q16" s="3">
        <v>-39542109525</v>
      </c>
    </row>
    <row r="17" spans="1:17" x14ac:dyDescent="0.45">
      <c r="A17" s="1" t="s">
        <v>219</v>
      </c>
      <c r="C17" s="3">
        <v>0</v>
      </c>
      <c r="D17" s="3"/>
      <c r="E17" s="3">
        <v>0</v>
      </c>
      <c r="F17" s="3"/>
      <c r="G17" s="3">
        <v>0</v>
      </c>
      <c r="H17" s="3"/>
      <c r="I17" s="3">
        <v>0</v>
      </c>
      <c r="J17" s="3"/>
      <c r="K17" s="3">
        <v>5043147</v>
      </c>
      <c r="L17" s="3"/>
      <c r="M17" s="3">
        <v>146383696167</v>
      </c>
      <c r="N17" s="3"/>
      <c r="O17" s="3">
        <v>123444874510</v>
      </c>
      <c r="P17" s="3"/>
      <c r="Q17" s="3">
        <v>22938821657</v>
      </c>
    </row>
    <row r="18" spans="1:17" x14ac:dyDescent="0.45">
      <c r="A18" s="1" t="s">
        <v>220</v>
      </c>
      <c r="C18" s="3">
        <v>0</v>
      </c>
      <c r="D18" s="3"/>
      <c r="E18" s="3">
        <v>0</v>
      </c>
      <c r="F18" s="3"/>
      <c r="G18" s="3">
        <v>0</v>
      </c>
      <c r="H18" s="3"/>
      <c r="I18" s="3">
        <v>0</v>
      </c>
      <c r="J18" s="3"/>
      <c r="K18" s="3">
        <v>38137</v>
      </c>
      <c r="L18" s="3"/>
      <c r="M18" s="3">
        <v>110318351</v>
      </c>
      <c r="N18" s="3"/>
      <c r="O18" s="3">
        <v>26695900</v>
      </c>
      <c r="P18" s="3"/>
      <c r="Q18" s="3">
        <v>83622451</v>
      </c>
    </row>
    <row r="19" spans="1:17" x14ac:dyDescent="0.45">
      <c r="A19" s="1" t="s">
        <v>25</v>
      </c>
      <c r="C19" s="3">
        <v>0</v>
      </c>
      <c r="D19" s="3"/>
      <c r="E19" s="3">
        <v>0</v>
      </c>
      <c r="F19" s="3"/>
      <c r="G19" s="3">
        <v>0</v>
      </c>
      <c r="H19" s="3"/>
      <c r="I19" s="3">
        <v>0</v>
      </c>
      <c r="J19" s="3"/>
      <c r="K19" s="3">
        <v>1500000</v>
      </c>
      <c r="L19" s="3"/>
      <c r="M19" s="3">
        <v>17629540038</v>
      </c>
      <c r="N19" s="3"/>
      <c r="O19" s="3">
        <v>15672866345</v>
      </c>
      <c r="P19" s="3"/>
      <c r="Q19" s="3">
        <v>1956673693</v>
      </c>
    </row>
    <row r="20" spans="1:17" x14ac:dyDescent="0.45">
      <c r="A20" s="1" t="s">
        <v>121</v>
      </c>
      <c r="C20" s="3">
        <v>109600</v>
      </c>
      <c r="D20" s="3"/>
      <c r="E20" s="3">
        <v>114115243599</v>
      </c>
      <c r="F20" s="3"/>
      <c r="G20" s="3">
        <v>110008498380</v>
      </c>
      <c r="H20" s="3"/>
      <c r="I20" s="3">
        <v>4106745219</v>
      </c>
      <c r="J20" s="3"/>
      <c r="K20" s="3">
        <v>109600</v>
      </c>
      <c r="L20" s="3"/>
      <c r="M20" s="3">
        <v>114115243599</v>
      </c>
      <c r="N20" s="3"/>
      <c r="O20" s="3">
        <v>110008498380</v>
      </c>
      <c r="P20" s="3"/>
      <c r="Q20" s="3">
        <v>4106745219</v>
      </c>
    </row>
    <row r="21" spans="1:17" x14ac:dyDescent="0.45">
      <c r="A21" s="1" t="s">
        <v>114</v>
      </c>
      <c r="C21" s="3">
        <v>0</v>
      </c>
      <c r="D21" s="3"/>
      <c r="E21" s="3">
        <v>0</v>
      </c>
      <c r="F21" s="3"/>
      <c r="G21" s="3">
        <v>0</v>
      </c>
      <c r="H21" s="3"/>
      <c r="I21" s="3">
        <v>0</v>
      </c>
      <c r="J21" s="3"/>
      <c r="K21" s="3">
        <v>1000</v>
      </c>
      <c r="L21" s="3"/>
      <c r="M21" s="3">
        <v>1009816942</v>
      </c>
      <c r="N21" s="3"/>
      <c r="O21" s="3">
        <v>1000006673</v>
      </c>
      <c r="P21" s="3"/>
      <c r="Q21" s="3">
        <v>9810269</v>
      </c>
    </row>
    <row r="22" spans="1:17" x14ac:dyDescent="0.45">
      <c r="A22" s="1" t="s">
        <v>117</v>
      </c>
      <c r="C22" s="3">
        <v>0</v>
      </c>
      <c r="D22" s="3"/>
      <c r="E22" s="3">
        <v>0</v>
      </c>
      <c r="F22" s="3"/>
      <c r="G22" s="3">
        <v>0</v>
      </c>
      <c r="H22" s="3"/>
      <c r="I22" s="3">
        <v>0</v>
      </c>
      <c r="J22" s="3"/>
      <c r="K22" s="3">
        <v>1000</v>
      </c>
      <c r="L22" s="3"/>
      <c r="M22" s="3">
        <v>1009816938</v>
      </c>
      <c r="N22" s="3"/>
      <c r="O22" s="3">
        <v>999818750</v>
      </c>
      <c r="P22" s="3"/>
      <c r="Q22" s="3">
        <v>9998188</v>
      </c>
    </row>
    <row r="23" spans="1:17" x14ac:dyDescent="0.45">
      <c r="A23" s="1" t="s">
        <v>221</v>
      </c>
      <c r="C23" s="3">
        <v>0</v>
      </c>
      <c r="D23" s="3"/>
      <c r="E23" s="3">
        <v>0</v>
      </c>
      <c r="F23" s="3"/>
      <c r="G23" s="3">
        <v>0</v>
      </c>
      <c r="H23" s="3"/>
      <c r="I23" s="3">
        <v>0</v>
      </c>
      <c r="J23" s="3"/>
      <c r="K23" s="3">
        <v>25500</v>
      </c>
      <c r="L23" s="3"/>
      <c r="M23" s="3">
        <v>25500000000</v>
      </c>
      <c r="N23" s="3"/>
      <c r="O23" s="3">
        <v>25140992369</v>
      </c>
      <c r="P23" s="3"/>
      <c r="Q23" s="3">
        <v>359007631</v>
      </c>
    </row>
    <row r="24" spans="1:17" x14ac:dyDescent="0.45">
      <c r="A24" s="1" t="s">
        <v>81</v>
      </c>
      <c r="C24" s="3">
        <v>0</v>
      </c>
      <c r="D24" s="3"/>
      <c r="E24" s="3">
        <v>0</v>
      </c>
      <c r="F24" s="3"/>
      <c r="G24" s="3">
        <v>0</v>
      </c>
      <c r="H24" s="3"/>
      <c r="I24" s="3">
        <v>0</v>
      </c>
      <c r="J24" s="3"/>
      <c r="K24" s="3">
        <v>5000</v>
      </c>
      <c r="L24" s="3"/>
      <c r="M24" s="3">
        <v>5049084688</v>
      </c>
      <c r="N24" s="3"/>
      <c r="O24" s="3">
        <v>4999093750</v>
      </c>
      <c r="P24" s="3"/>
      <c r="Q24" s="3">
        <v>49990938</v>
      </c>
    </row>
    <row r="25" spans="1:17" x14ac:dyDescent="0.45">
      <c r="A25" s="1" t="s">
        <v>108</v>
      </c>
      <c r="C25" s="3">
        <v>0</v>
      </c>
      <c r="D25" s="3"/>
      <c r="E25" s="3">
        <v>0</v>
      </c>
      <c r="F25" s="3"/>
      <c r="G25" s="3">
        <v>0</v>
      </c>
      <c r="H25" s="3"/>
      <c r="I25" s="3">
        <v>0</v>
      </c>
      <c r="J25" s="3"/>
      <c r="K25" s="3">
        <v>5000</v>
      </c>
      <c r="L25" s="3"/>
      <c r="M25" s="3">
        <v>5049084688</v>
      </c>
      <c r="N25" s="3"/>
      <c r="O25" s="3">
        <v>4999093750</v>
      </c>
      <c r="P25" s="3"/>
      <c r="Q25" s="3">
        <v>49990938</v>
      </c>
    </row>
    <row r="26" spans="1:17" x14ac:dyDescent="0.45">
      <c r="A26" s="1" t="s">
        <v>99</v>
      </c>
      <c r="C26" s="3">
        <v>0</v>
      </c>
      <c r="D26" s="3"/>
      <c r="E26" s="3">
        <v>0</v>
      </c>
      <c r="F26" s="3"/>
      <c r="G26" s="3">
        <v>0</v>
      </c>
      <c r="H26" s="3"/>
      <c r="I26" s="3">
        <v>0</v>
      </c>
      <c r="J26" s="3"/>
      <c r="K26" s="3">
        <v>1000000</v>
      </c>
      <c r="L26" s="3"/>
      <c r="M26" s="3">
        <v>988716599690</v>
      </c>
      <c r="N26" s="3"/>
      <c r="O26" s="3">
        <v>987122051690</v>
      </c>
      <c r="P26" s="3"/>
      <c r="Q26" s="3">
        <v>1594548000</v>
      </c>
    </row>
    <row r="27" spans="1:17" x14ac:dyDescent="0.45">
      <c r="A27" s="1" t="s">
        <v>84</v>
      </c>
      <c r="C27" s="3">
        <v>0</v>
      </c>
      <c r="D27" s="3"/>
      <c r="E27" s="3">
        <v>0</v>
      </c>
      <c r="F27" s="3"/>
      <c r="G27" s="3">
        <v>0</v>
      </c>
      <c r="H27" s="3"/>
      <c r="I27" s="3">
        <v>0</v>
      </c>
      <c r="J27" s="3"/>
      <c r="K27" s="3">
        <v>5000</v>
      </c>
      <c r="L27" s="3"/>
      <c r="M27" s="3">
        <v>5049084688</v>
      </c>
      <c r="N27" s="3"/>
      <c r="O27" s="3">
        <v>4999093750</v>
      </c>
      <c r="P27" s="3"/>
      <c r="Q27" s="3">
        <v>49990938</v>
      </c>
    </row>
    <row r="28" spans="1:17" x14ac:dyDescent="0.45">
      <c r="A28" s="1" t="s">
        <v>87</v>
      </c>
      <c r="C28" s="3">
        <v>0</v>
      </c>
      <c r="D28" s="3"/>
      <c r="E28" s="3">
        <v>0</v>
      </c>
      <c r="F28" s="3"/>
      <c r="G28" s="3">
        <v>0</v>
      </c>
      <c r="H28" s="3"/>
      <c r="I28" s="3">
        <v>0</v>
      </c>
      <c r="J28" s="3"/>
      <c r="K28" s="3">
        <v>2927000</v>
      </c>
      <c r="L28" s="3"/>
      <c r="M28" s="3">
        <v>2856268650386</v>
      </c>
      <c r="N28" s="3"/>
      <c r="O28" s="3">
        <v>2903724960426</v>
      </c>
      <c r="P28" s="3"/>
      <c r="Q28" s="3">
        <v>-47456310040</v>
      </c>
    </row>
    <row r="29" spans="1:17" x14ac:dyDescent="0.45">
      <c r="A29" s="1" t="s">
        <v>66</v>
      </c>
      <c r="C29" s="3">
        <v>0</v>
      </c>
      <c r="D29" s="3"/>
      <c r="E29" s="3">
        <v>0</v>
      </c>
      <c r="F29" s="3"/>
      <c r="G29" s="3">
        <v>0</v>
      </c>
      <c r="H29" s="3"/>
      <c r="I29" s="3">
        <v>0</v>
      </c>
      <c r="J29" s="3"/>
      <c r="K29" s="3">
        <v>1000</v>
      </c>
      <c r="L29" s="3"/>
      <c r="M29" s="3">
        <v>1019815125</v>
      </c>
      <c r="N29" s="3"/>
      <c r="O29" s="3">
        <v>1009816937</v>
      </c>
      <c r="P29" s="3"/>
      <c r="Q29" s="3">
        <v>9998188</v>
      </c>
    </row>
    <row r="30" spans="1:17" x14ac:dyDescent="0.45">
      <c r="A30" s="1" t="s">
        <v>222</v>
      </c>
      <c r="C30" s="3">
        <v>0</v>
      </c>
      <c r="D30" s="3"/>
      <c r="E30" s="3">
        <v>0</v>
      </c>
      <c r="F30" s="3"/>
      <c r="G30" s="3">
        <v>0</v>
      </c>
      <c r="H30" s="3"/>
      <c r="I30" s="3">
        <v>0</v>
      </c>
      <c r="J30" s="3"/>
      <c r="K30" s="3">
        <v>1839750</v>
      </c>
      <c r="L30" s="3"/>
      <c r="M30" s="3">
        <v>662147644822</v>
      </c>
      <c r="N30" s="3"/>
      <c r="O30" s="3">
        <v>694994853159</v>
      </c>
      <c r="P30" s="3"/>
      <c r="Q30" s="3">
        <v>-32847208336</v>
      </c>
    </row>
    <row r="31" spans="1:17" x14ac:dyDescent="0.45">
      <c r="A31" s="1" t="s">
        <v>72</v>
      </c>
      <c r="C31" s="3">
        <v>0</v>
      </c>
      <c r="D31" s="3"/>
      <c r="E31" s="3">
        <v>0</v>
      </c>
      <c r="F31" s="3"/>
      <c r="G31" s="3">
        <v>0</v>
      </c>
      <c r="H31" s="3"/>
      <c r="I31" s="3">
        <v>0</v>
      </c>
      <c r="J31" s="3"/>
      <c r="K31" s="3">
        <v>1000</v>
      </c>
      <c r="L31" s="3"/>
      <c r="M31" s="3">
        <v>1009816941</v>
      </c>
      <c r="N31" s="3"/>
      <c r="O31" s="3">
        <v>999818751</v>
      </c>
      <c r="P31" s="3"/>
      <c r="Q31" s="3">
        <v>9998190</v>
      </c>
    </row>
    <row r="32" spans="1:17" x14ac:dyDescent="0.45">
      <c r="A32" s="1" t="s">
        <v>69</v>
      </c>
      <c r="C32" s="3">
        <v>0</v>
      </c>
      <c r="D32" s="3"/>
      <c r="E32" s="3">
        <v>0</v>
      </c>
      <c r="F32" s="3"/>
      <c r="G32" s="3">
        <v>0</v>
      </c>
      <c r="H32" s="3"/>
      <c r="I32" s="3">
        <v>0</v>
      </c>
      <c r="J32" s="3"/>
      <c r="K32" s="3">
        <v>1000</v>
      </c>
      <c r="L32" s="3"/>
      <c r="M32" s="3">
        <v>1009816938</v>
      </c>
      <c r="N32" s="3"/>
      <c r="O32" s="3">
        <v>999818750</v>
      </c>
      <c r="P32" s="3"/>
      <c r="Q32" s="3">
        <v>9998188</v>
      </c>
    </row>
    <row r="33" spans="1:17" x14ac:dyDescent="0.45">
      <c r="A33" s="1" t="s">
        <v>111</v>
      </c>
      <c r="C33" s="3">
        <v>0</v>
      </c>
      <c r="D33" s="3"/>
      <c r="E33" s="3">
        <v>0</v>
      </c>
      <c r="F33" s="3"/>
      <c r="G33" s="3">
        <v>0</v>
      </c>
      <c r="H33" s="3"/>
      <c r="I33" s="3">
        <v>0</v>
      </c>
      <c r="J33" s="3"/>
      <c r="K33" s="3">
        <v>1000</v>
      </c>
      <c r="L33" s="3"/>
      <c r="M33" s="3">
        <v>1009816938</v>
      </c>
      <c r="N33" s="3"/>
      <c r="O33" s="3">
        <v>950020000</v>
      </c>
      <c r="P33" s="3"/>
      <c r="Q33" s="3">
        <v>59796938</v>
      </c>
    </row>
    <row r="34" spans="1:17" x14ac:dyDescent="0.45">
      <c r="A34" s="1" t="s">
        <v>48</v>
      </c>
      <c r="C34" s="3">
        <v>0</v>
      </c>
      <c r="D34" s="3"/>
      <c r="E34" s="3">
        <v>0</v>
      </c>
      <c r="F34" s="3"/>
      <c r="G34" s="3">
        <v>0</v>
      </c>
      <c r="H34" s="3"/>
      <c r="I34" s="3">
        <v>0</v>
      </c>
      <c r="J34" s="3"/>
      <c r="K34" s="3">
        <v>5000</v>
      </c>
      <c r="L34" s="3"/>
      <c r="M34" s="3">
        <v>5049084688</v>
      </c>
      <c r="N34" s="3"/>
      <c r="O34" s="3">
        <v>4999093750</v>
      </c>
      <c r="P34" s="3"/>
      <c r="Q34" s="3">
        <v>49990938</v>
      </c>
    </row>
    <row r="35" spans="1:17" ht="19.5" thickBot="1" x14ac:dyDescent="0.5">
      <c r="C35" s="5">
        <f>SUM(C8:C34)</f>
        <v>30940971</v>
      </c>
      <c r="D35" s="3"/>
      <c r="E35" s="5">
        <f>SUM(E8:E34)</f>
        <v>585977319270</v>
      </c>
      <c r="F35" s="3"/>
      <c r="G35" s="5">
        <f>SUM(G8:G34)</f>
        <v>526888170474</v>
      </c>
      <c r="H35" s="3"/>
      <c r="I35" s="5">
        <f>SUM(I8:I34)</f>
        <v>59089148796</v>
      </c>
      <c r="J35" s="3"/>
      <c r="K35" s="5">
        <f>SUM(K8:K34)</f>
        <v>238613317</v>
      </c>
      <c r="L35" s="3"/>
      <c r="M35" s="5">
        <f>SUM(M8:M34)</f>
        <v>6305067773827</v>
      </c>
      <c r="N35" s="3"/>
      <c r="O35" s="5">
        <f>SUM(O8:O34)</f>
        <v>6330387533877</v>
      </c>
      <c r="P35" s="3"/>
      <c r="Q35" s="5">
        <f>SUM(Q8:Q34)</f>
        <v>-25319760049</v>
      </c>
    </row>
    <row r="36" spans="1:17" ht="19.5" thickTop="1" x14ac:dyDescent="0.45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x14ac:dyDescent="0.45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x14ac:dyDescent="0.45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x14ac:dyDescent="0.45">
      <c r="I39" s="10"/>
      <c r="Q39" s="10"/>
    </row>
    <row r="40" spans="1:17" x14ac:dyDescent="0.45">
      <c r="K40" s="2"/>
    </row>
    <row r="41" spans="1:17" x14ac:dyDescent="0.45">
      <c r="K41" s="2"/>
    </row>
    <row r="43" spans="1:17" x14ac:dyDescent="0.45">
      <c r="K43" s="2"/>
    </row>
    <row r="44" spans="1:17" x14ac:dyDescent="0.45">
      <c r="K44" s="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'تعدیل قیمت'!Print_Area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2023-03-26T09:04:53Z</dcterms:created>
  <dcterms:modified xsi:type="dcterms:W3CDTF">2023-03-29T09:37:06Z</dcterms:modified>
</cp:coreProperties>
</file>