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"/>
    </mc:Choice>
  </mc:AlternateContent>
  <xr:revisionPtr revIDLastSave="0" documentId="13_ncr:1_{C8CD10DE-0876-4096-81B0-C968D239F3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7" i="7" l="1"/>
  <c r="M35" i="7"/>
  <c r="M34" i="7"/>
  <c r="M107" i="7" s="1"/>
  <c r="K50" i="12"/>
  <c r="M49" i="12"/>
  <c r="M50" i="12" s="1"/>
  <c r="O28" i="12"/>
  <c r="O50" i="12" s="1"/>
  <c r="E35" i="11"/>
  <c r="G35" i="11"/>
  <c r="I35" i="11"/>
  <c r="K35" i="11"/>
  <c r="K34" i="11"/>
  <c r="M35" i="11"/>
  <c r="S35" i="11"/>
  <c r="Q35" i="11"/>
  <c r="O35" i="11"/>
  <c r="U34" i="11"/>
  <c r="Q44" i="10"/>
  <c r="Q48" i="9"/>
  <c r="Q49" i="9" s="1"/>
  <c r="S15" i="8"/>
  <c r="Q15" i="8"/>
  <c r="O15" i="8"/>
  <c r="S14" i="8"/>
  <c r="Q107" i="7"/>
  <c r="K107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8" i="7"/>
  <c r="O107" i="7"/>
  <c r="G22" i="1"/>
  <c r="G24" i="1" s="1"/>
  <c r="E22" i="1"/>
  <c r="E24" i="1" s="1"/>
  <c r="U23" i="1"/>
  <c r="U24" i="1" s="1"/>
  <c r="W23" i="1"/>
  <c r="W24" i="1" s="1"/>
  <c r="G10" i="15"/>
  <c r="E10" i="15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8" i="11"/>
  <c r="S37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8" i="6"/>
  <c r="AK3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9" i="3"/>
  <c r="Y20" i="1"/>
  <c r="Y21" i="1"/>
  <c r="Y22" i="1"/>
  <c r="Y18" i="1"/>
  <c r="Y19" i="1"/>
  <c r="Y16" i="1"/>
  <c r="Y17" i="1"/>
  <c r="Y14" i="1"/>
  <c r="Y15" i="1"/>
  <c r="Y13" i="1"/>
  <c r="Y12" i="1"/>
  <c r="Y10" i="1"/>
  <c r="Y11" i="1"/>
  <c r="Y9" i="1"/>
  <c r="Q45" i="10"/>
  <c r="O45" i="10"/>
  <c r="M45" i="10"/>
  <c r="K45" i="10"/>
  <c r="I45" i="10"/>
  <c r="G45" i="10"/>
  <c r="E45" i="10"/>
  <c r="C45" i="10"/>
  <c r="C49" i="9"/>
  <c r="E49" i="9"/>
  <c r="G49" i="9"/>
  <c r="I49" i="9"/>
  <c r="K49" i="9"/>
  <c r="M49" i="9"/>
  <c r="O49" i="9"/>
  <c r="C10" i="15"/>
  <c r="K37" i="6"/>
  <c r="M37" i="6"/>
  <c r="O37" i="6"/>
  <c r="Q37" i="6"/>
  <c r="K15" i="4"/>
  <c r="AI39" i="3"/>
  <c r="AG39" i="3"/>
  <c r="AE39" i="3"/>
  <c r="AC39" i="3"/>
  <c r="AA39" i="3"/>
  <c r="Y39" i="3"/>
  <c r="W39" i="3"/>
  <c r="U39" i="3"/>
  <c r="S39" i="3"/>
  <c r="Q39" i="3"/>
  <c r="O39" i="3"/>
  <c r="I24" i="1"/>
  <c r="K24" i="1"/>
  <c r="M24" i="1"/>
  <c r="O24" i="1"/>
  <c r="Q24" i="1"/>
  <c r="S24" i="1"/>
  <c r="C24" i="1"/>
  <c r="K77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77" i="13" s="1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8" i="13"/>
  <c r="E77" i="13"/>
  <c r="I77" i="13"/>
  <c r="Q50" i="12"/>
  <c r="I50" i="12"/>
  <c r="G50" i="12"/>
  <c r="E50" i="12"/>
  <c r="C50" i="12"/>
  <c r="S107" i="7" l="1"/>
  <c r="U35" i="11"/>
  <c r="Y23" i="1"/>
  <c r="Y24" i="1" s="1"/>
</calcChain>
</file>

<file path=xl/sharedStrings.xml><?xml version="1.0" encoding="utf-8"?>
<sst xmlns="http://schemas.openxmlformats.org/spreadsheetml/2006/main" count="1200" uniqueCount="356">
  <si>
    <t>صندوق سرمایه‌گذاری با درآمد ثابت نگین سامان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</si>
  <si>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</si>
  <si>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</si>
  <si>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</si>
  <si>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</si>
  <si>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</si>
  <si>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</si>
  <si>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</si>
  <si>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</si>
  <si>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</si>
  <si>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</si>
  <si>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</si>
  <si>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</si>
  <si>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</si>
  <si>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</si>
  <si>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</si>
  <si>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</si>
  <si>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</si>
  <si>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بیمه سامان</t>
  </si>
  <si>
    <t>پارس‌ خزر</t>
  </si>
  <si>
    <t>پتروشیمی مارون</t>
  </si>
  <si>
    <t>پیشگامان فن آوری و دانش آرامیس</t>
  </si>
  <si>
    <t>ح . سرمایه‌گذاری‌ ملی‌ایران‌</t>
  </si>
  <si>
    <t>سرمایه‌گذاری‌ ملی‌ایران‌</t>
  </si>
  <si>
    <t>صندوق س آوای تاراز زاگرس-سهام</t>
  </si>
  <si>
    <t>صندوق س تجارت شاخصی کاردان</t>
  </si>
  <si>
    <t>صندوق س. ثروت هیوا-س</t>
  </si>
  <si>
    <t>صندوق س. سهام زرین کوروش-س</t>
  </si>
  <si>
    <t>صندوق س.آرمان سپهر آشنا-م</t>
  </si>
  <si>
    <t>صنعتی زر ماکارون</t>
  </si>
  <si>
    <t>تامین سرمایه کیمیا</t>
  </si>
  <si>
    <t>تعداد اوراق تبعی</t>
  </si>
  <si>
    <t>قیمت اعمال</t>
  </si>
  <si>
    <t>تاریخ اعمال</t>
  </si>
  <si>
    <t>نرخ موثر</t>
  </si>
  <si>
    <t>اختیار ف.ت. بساما-19543-030201</t>
  </si>
  <si>
    <t>1403/02/01</t>
  </si>
  <si>
    <t>اختیارف.ت. مارون-270739-020904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</si>
  <si>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</si>
  <si>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</si>
  <si>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</si>
  <si>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</si>
  <si>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</si>
  <si>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</si>
  <si>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</si>
  <si>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</si>
  <si>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</si>
  <si>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برق نیروی برق حرارتی</t>
  </si>
  <si>
    <t>بله</t>
  </si>
  <si>
    <t>1399/10/23</t>
  </si>
  <si>
    <t>1401/10/22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</si>
  <si>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</si>
  <si>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</si>
  <si>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</si>
  <si>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</si>
  <si>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</si>
  <si>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</si>
  <si>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میلگرد آتیه خاورمیانه</t>
  </si>
  <si>
    <t>1400/10/12</t>
  </si>
  <si>
    <t>1401/10/12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</si>
  <si>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</si>
  <si>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</si>
  <si>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</si>
  <si>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</si>
  <si>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</si>
  <si>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</si>
  <si>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</si>
  <si>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</si>
  <si>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</si>
  <si>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</si>
  <si>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</si>
  <si>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</si>
  <si>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</si>
  <si>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</si>
  <si>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</si>
  <si>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</si>
  <si>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</si>
  <si>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</si>
  <si>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</si>
  <si>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</si>
  <si>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</si>
  <si>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</si>
  <si>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</si>
  <si>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</si>
  <si>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</si>
  <si>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</si>
  <si>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</si>
  <si>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</si>
  <si>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</si>
  <si>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</si>
  <si>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</si>
  <si>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</si>
  <si>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</si>
  <si>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</si>
  <si>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</si>
  <si>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</si>
  <si>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</si>
  <si>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</si>
  <si>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</si>
  <si>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</si>
  <si>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</si>
  <si>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</si>
  <si>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</si>
  <si>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</si>
  <si>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</si>
  <si>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</si>
  <si>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</si>
  <si>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</si>
  <si>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</si>
  <si>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</si>
  <si>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</si>
  <si>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دولت3-ش.خ 0208</t>
  </si>
  <si>
    <t>1399/03/13</t>
  </si>
  <si>
    <t>1402/08/13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</si>
  <si>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</si>
  <si>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</si>
  <si>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</si>
  <si>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</si>
  <si>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</si>
  <si>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</si>
  <si>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</si>
  <si>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</si>
  <si>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</si>
  <si>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قم0312-سه ماهه18%</t>
  </si>
  <si>
    <t>1399/12/28</t>
  </si>
  <si>
    <t>1403/12/28</t>
  </si>
  <si>
    <t>مشارکت ش کرج0312-سه ماهه18%</t>
  </si>
  <si>
    <t>منفعت دولت5-ش.خاص کاردان0108</t>
  </si>
  <si>
    <t>1398/08/18</t>
  </si>
  <si>
    <t>1401/08/18</t>
  </si>
  <si>
    <t>مرابحه ذوب و نوردکرمان14060814</t>
  </si>
  <si>
    <t>1401/08/14</t>
  </si>
  <si>
    <t>1406/08/14</t>
  </si>
  <si>
    <t>مرابحه فاران شیمی 14050730</t>
  </si>
  <si>
    <t>1405/07/30</t>
  </si>
  <si>
    <t>قیمت پایانی</t>
  </si>
  <si>
    <t>قیمت پس از تعدیل</t>
  </si>
  <si>
    <t>درصد تعدیل</t>
  </si>
  <si>
    <t>ارزش ناشی از تعدیل قیمت</t>
  </si>
  <si>
    <t>-1.65%</t>
  </si>
  <si>
    <t>0.10%</t>
  </si>
  <si>
    <t>-0.45%</t>
  </si>
  <si>
    <t>2.43%</t>
  </si>
  <si>
    <t>-2.58%</t>
  </si>
  <si>
    <t>6.66%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</si>
  <si>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</si>
  <si>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</si>
  <si>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</si>
  <si>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</si>
  <si>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گواهی سپرده مدت دار ویژه سرمایه گذاری بانک تجارت</t>
  </si>
  <si>
    <t>1402/05/19</t>
  </si>
  <si>
    <t>خیر</t>
  </si>
  <si>
    <t>16.01%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</si>
  <si>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</si>
  <si>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</si>
  <si>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</si>
  <si>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</si>
  <si>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</si>
  <si>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</si>
  <si>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</si>
  <si>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</si>
  <si>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</si>
  <si>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</si>
  <si>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</si>
  <si>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</si>
  <si>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</si>
  <si>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</si>
  <si>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</si>
  <si>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</si>
  <si>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</si>
  <si>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</si>
  <si>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</si>
  <si>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</si>
  <si>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</si>
  <si>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</si>
  <si>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</si>
  <si>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</si>
  <si>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</si>
  <si>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</si>
  <si>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</si>
  <si>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</si>
  <si>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</si>
  <si>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</si>
  <si>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</si>
  <si>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</si>
  <si>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</si>
  <si>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</si>
  <si>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مطهری مهرداد</t>
  </si>
  <si>
    <t>43094890</t>
  </si>
  <si>
    <t>سپرده بلند مدت</t>
  </si>
  <si>
    <t>1401/01/16</t>
  </si>
  <si>
    <t>بانک رفاه سعادت آباد</t>
  </si>
  <si>
    <t>332043253</t>
  </si>
  <si>
    <t>1401/02/05</t>
  </si>
  <si>
    <t>بانک تجارت پالایشگاه تهران</t>
  </si>
  <si>
    <t>6501833922</t>
  </si>
  <si>
    <t>1401/03/08</t>
  </si>
  <si>
    <t>6501834015</t>
  </si>
  <si>
    <t>1401/03/30</t>
  </si>
  <si>
    <t>بانک سامان قائم مقام</t>
  </si>
  <si>
    <t>866-111-13470000-1</t>
  </si>
  <si>
    <t>1401/04/05</t>
  </si>
  <si>
    <t>بانک پارسیان پاچنار</t>
  </si>
  <si>
    <t>47001229024602</t>
  </si>
  <si>
    <t>1401/04/07</t>
  </si>
  <si>
    <t>بانک اقتصاد نوین شهران</t>
  </si>
  <si>
    <t>184-283-6681650-1</t>
  </si>
  <si>
    <t>1401/05/26</t>
  </si>
  <si>
    <t>بانک سامان زعفرانیه</t>
  </si>
  <si>
    <t>864-111-13470000-1</t>
  </si>
  <si>
    <t>1401/06/02</t>
  </si>
  <si>
    <t>864-111-13470000-2</t>
  </si>
  <si>
    <t>1401/06/06</t>
  </si>
  <si>
    <t>864-111-13470000-3</t>
  </si>
  <si>
    <t>1401/06/12</t>
  </si>
  <si>
    <t>بانک خاورمیانه مهستان</t>
  </si>
  <si>
    <t>1005-10-810-707074711</t>
  </si>
  <si>
    <t>1401/06/15</t>
  </si>
  <si>
    <t>بانک تجارت کوی فاطمیه</t>
  </si>
  <si>
    <t>1018600168</t>
  </si>
  <si>
    <t>1401/06/16</t>
  </si>
  <si>
    <t>279-9012-14681876-18</t>
  </si>
  <si>
    <t>279.9012.14681876.19</t>
  </si>
  <si>
    <t>1401/06/20</t>
  </si>
  <si>
    <t>205-283-6681650-10</t>
  </si>
  <si>
    <t>1401/06/24</t>
  </si>
  <si>
    <t>0515-60-332-000000349</t>
  </si>
  <si>
    <t>1401/07/09</t>
  </si>
  <si>
    <t>بانک آینده گاندی</t>
  </si>
  <si>
    <t>0303596087002</t>
  </si>
  <si>
    <t>1401/08/29</t>
  </si>
  <si>
    <t>بانک آینده بلوار ارتش</t>
  </si>
  <si>
    <t>0404125173003</t>
  </si>
  <si>
    <t>بانک آینده جنت آباد مرکزی</t>
  </si>
  <si>
    <t>0404125128001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</si>
  <si>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</si>
  <si>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</si>
  <si>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</si>
  <si>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</si>
  <si>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</si>
  <si>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</si>
  <si>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</si>
  <si>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</si>
  <si>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</si>
  <si>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مشارکت رایان سایپا-3ماهه16%</t>
  </si>
  <si>
    <t/>
  </si>
  <si>
    <t>1401/06/05</t>
  </si>
  <si>
    <t>منفعت صبا اروند کاردان14001113</t>
  </si>
  <si>
    <t>1400/11/13</t>
  </si>
  <si>
    <t>مرابحه عام دولت3-ش.خ 0103</t>
  </si>
  <si>
    <t>مرابحه عام دولت3-ش.خ 0104</t>
  </si>
  <si>
    <t>1401/04/03</t>
  </si>
  <si>
    <t>اوراق مشارکت شرکت واحد اتوبوسرانی شهر کرج</t>
  </si>
  <si>
    <t>1401/04/20</t>
  </si>
  <si>
    <t>اوراق مشارکت اتوبوسرانی قم</t>
  </si>
  <si>
    <t>1401/04/15</t>
  </si>
  <si>
    <t>مرابحه عام دولت5-ش.خ 0010</t>
  </si>
  <si>
    <t>1400/10/25</t>
  </si>
  <si>
    <t>بانک تجارت آفریقا</t>
  </si>
  <si>
    <t xml:space="preserve">موسسه اعتباری ملل شیراز </t>
  </si>
  <si>
    <t>بانک تجارت میرداماد شرقی</t>
  </si>
  <si>
    <t>بانک پاسارگاد پارک ملت(ارمغان)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</si>
  <si>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</si>
  <si>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</si>
  <si>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</si>
  <si>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</si>
  <si>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</si>
  <si>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</si>
  <si>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</si>
  <si>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سرمایه‌گذاری‌غدیر(هلدینگ‌</t>
  </si>
  <si>
    <t>1401/04/30</t>
  </si>
  <si>
    <t>1401/04/22</t>
  </si>
  <si>
    <t>توسعه سامانه ی نرم افزاری نگین</t>
  </si>
  <si>
    <t>1400/11/09</t>
  </si>
  <si>
    <t>آهن و فولاد غدیر ایرانیان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</si>
  <si>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</si>
  <si>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</si>
  <si>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</si>
  <si>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</si>
  <si>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</si>
  <si>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شیشه‌ همدان‌</t>
  </si>
  <si>
    <t>ریل پرداز نو آفرین</t>
  </si>
  <si>
    <t>تامین سرمایه خلیج فارس</t>
  </si>
  <si>
    <t>سیمرغ</t>
  </si>
  <si>
    <t>سرمایه گذاری دارویی تامین</t>
  </si>
  <si>
    <t>تجلی توسعه معادن و فلزات</t>
  </si>
  <si>
    <t>صنایع شیمیایی کیمیاگران امروز</t>
  </si>
  <si>
    <t>اسنادخزانه-م17بودجه99-010226</t>
  </si>
  <si>
    <t>اسنادخزانه-م21بودجه98-020906</t>
  </si>
  <si>
    <t>اسنادخزانه-م18بودجه98-010614</t>
  </si>
  <si>
    <t>سلف نفت خام سبک داخلی4002</t>
  </si>
  <si>
    <t>اسنادخزانه-م15بودجه98-010406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</si>
  <si>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</si>
  <si>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</si>
  <si>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</si>
  <si>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</si>
  <si>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</si>
  <si>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</si>
  <si>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</si>
  <si>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</si>
  <si>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</si>
  <si>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</si>
  <si>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</si>
  <si>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895112134700001</t>
  </si>
  <si>
    <t>895112134700002</t>
  </si>
  <si>
    <t>895-112-13470000-3</t>
  </si>
  <si>
    <t>205-283-6681650-1</t>
  </si>
  <si>
    <t>205-283-6681650-2</t>
  </si>
  <si>
    <t>98038868</t>
  </si>
  <si>
    <t>205-283-6681650-3</t>
  </si>
  <si>
    <t>866-112-13470000-1</t>
  </si>
  <si>
    <t>205-283-6681650-4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</si>
  <si>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</si>
  <si>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</si>
  <si>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</si>
  <si>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</si>
  <si>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</si>
  <si>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</si>
  <si>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866-112-13470000-2</t>
  </si>
  <si>
    <t>279-9012-14681876-7</t>
  </si>
  <si>
    <t>051560304000000159</t>
  </si>
  <si>
    <t>279-9012-14681876-8</t>
  </si>
  <si>
    <t>051500304000000058</t>
  </si>
  <si>
    <t>279-9012-14681876-9</t>
  </si>
  <si>
    <t>279-9012-1468176-10</t>
  </si>
  <si>
    <t>279-9012-14681876-11</t>
  </si>
  <si>
    <t>051560304000000172</t>
  </si>
  <si>
    <t>051560304000000175</t>
  </si>
  <si>
    <t>35442995</t>
  </si>
  <si>
    <t>332043277</t>
  </si>
  <si>
    <t>279-9012-14681876-12</t>
  </si>
  <si>
    <t>6501729971</t>
  </si>
  <si>
    <t>279-9012-14681876-13</t>
  </si>
  <si>
    <t>205-283-6681650-9</t>
  </si>
  <si>
    <t>051560304000000193</t>
  </si>
  <si>
    <t>279-9012-14681876-14</t>
  </si>
  <si>
    <t>0515-60-332-000000199</t>
  </si>
  <si>
    <t>0515-60-332-000000202</t>
  </si>
  <si>
    <t>279-9012-14681876-15</t>
  </si>
  <si>
    <t>40107041308606</t>
  </si>
  <si>
    <t>27990121468187616</t>
  </si>
  <si>
    <t>279-9012-14681876-17</t>
  </si>
  <si>
    <t>051560332000000238</t>
  </si>
  <si>
    <t>0515-60-332-000000252</t>
  </si>
  <si>
    <t>051560332000000262</t>
  </si>
  <si>
    <t>28802</t>
  </si>
  <si>
    <t>0515-60-332-000000281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</si>
  <si>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</si>
  <si>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</si>
  <si>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</si>
  <si>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</si>
  <si>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</si>
  <si>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</si>
  <si>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اوراق سلف موازي متانول بوشهر 025</t>
  </si>
  <si>
    <t>اوراق سلف سلف موازی متانول مرجان 031</t>
  </si>
  <si>
    <t>سرمایه‌گذاری‌توکافولاد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</si>
</sst>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\ ;[Black]\(#,##0\);\-\ ;"/>
    <numFmt numFmtId="165" formatCode="_ * #,##0_-_ ;_ * #,##0\-_ ;_ * &quot;-&quot;??_-_ ;_ @_ "/>
  </numFmts>
  <fonts count="10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  <font>
      <b/>
      <sz val="18"/>
      <name val="B Mitra"/>
      <charset val="178"/>
    </font>
    <font>
      <sz val="18"/>
      <name val="B Mitra"/>
      <charset val="178"/>
    </font>
    <font>
      <b/>
      <sz val="20"/>
      <name val="B Mitra"/>
      <charset val="178"/>
    </font>
    <font>
      <sz val="2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2" fontId="2" fillId="0" borderId="0" xfId="0" applyNumberFormat="1" applyFont="1"/>
    <xf numFmtId="10" fontId="2" fillId="0" borderId="4" xfId="0" applyNumberFormat="1" applyFont="1" applyBorder="1" applyAlignment="1">
      <alignment horizontal="center"/>
    </xf>
    <xf numFmtId="9" fontId="2" fillId="0" borderId="4" xfId="2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 vertical="center"/>
    </xf>
    <xf numFmtId="10" fontId="2" fillId="0" borderId="4" xfId="2" applyNumberFormat="1" applyFont="1" applyBorder="1" applyAlignment="1">
      <alignment horizontal="center" vertical="center"/>
    </xf>
    <xf numFmtId="10" fontId="2" fillId="0" borderId="4" xfId="2" applyNumberFormat="1" applyFont="1" applyBorder="1" applyAlignment="1">
      <alignment horizontal="center"/>
    </xf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164" fontId="9" fillId="0" borderId="0" xfId="0" applyNumberFormat="1" applyFont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5" fontId="9" fillId="0" borderId="4" xfId="1" applyNumberFormat="1" applyFont="1" applyBorder="1" applyAlignment="1">
      <alignment horizontal="center" vertical="center"/>
    </xf>
    <xf numFmtId="10" fontId="9" fillId="0" borderId="4" xfId="2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3" fontId="5" fillId="0" borderId="0" xfId="0" applyNumberFormat="1" applyFont="1"/>
    <xf numFmtId="10" fontId="2" fillId="0" borderId="0" xfId="2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9"/>
  <sheetViews>
    <sheetView rightToLeft="1" tabSelected="1" view="pageBreakPreview" zoomScale="70" zoomScaleNormal="100" zoomScaleSheetLayoutView="70" workbookViewId="0">
      <selection activeCell="A2" sqref="A2:Y2"/>
    </sheetView>
  </sheetViews>
  <sheetFormatPr defaultRowHeight="18" x14ac:dyDescent="0.4"/>
  <cols>
    <col min="1" max="1" width="30.85546875" style="1" bestFit="1" customWidth="1"/>
    <col min="2" max="2" width="1" style="1" customWidth="1"/>
    <col min="3" max="3" width="10.140625" style="6" bestFit="1" customWidth="1"/>
    <col min="4" max="4" width="1" style="6" customWidth="1"/>
    <col min="5" max="5" width="19.7109375" style="6" bestFit="1" customWidth="1"/>
    <col min="6" max="6" width="1" style="6" customWidth="1"/>
    <col min="7" max="7" width="25.5703125" style="6" bestFit="1" customWidth="1"/>
    <col min="8" max="8" width="1" style="6" customWidth="1"/>
    <col min="9" max="9" width="7.85546875" style="6" bestFit="1" customWidth="1"/>
    <col min="10" max="10" width="1" style="6" customWidth="1"/>
    <col min="11" max="11" width="19.7109375" style="6" bestFit="1" customWidth="1"/>
    <col min="12" max="12" width="1" style="6" customWidth="1"/>
    <col min="13" max="13" width="9" style="6" bestFit="1" customWidth="1"/>
    <col min="14" max="14" width="1" style="6" customWidth="1"/>
    <col min="15" max="15" width="15" style="6" bestFit="1" customWidth="1"/>
    <col min="16" max="16" width="1" style="6" customWidth="1"/>
    <col min="17" max="17" width="10.140625" style="6" bestFit="1" customWidth="1"/>
    <col min="18" max="18" width="1" style="6" customWidth="1"/>
    <col min="19" max="19" width="13.85546875" style="6" bestFit="1" customWidth="1"/>
    <col min="20" max="20" width="1" style="6" customWidth="1"/>
    <col min="21" max="21" width="19.7109375" style="6" bestFit="1" customWidth="1"/>
    <col min="22" max="22" width="1" style="6" customWidth="1"/>
    <col min="23" max="23" width="25.5703125" style="6" bestFit="1" customWidth="1"/>
    <col min="24" max="24" width="1" style="1" customWidth="1"/>
    <col min="25" max="25" width="37.85546875" style="6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7" ht="27.75" x14ac:dyDescent="0.4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7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6" spans="1:27" ht="27.75" x14ac:dyDescent="0.4">
      <c r="A6" s="41" t="s">
        <v>3</v>
      </c>
      <c r="C6" s="42" t="s">
        <v>4</v>
      </c>
      <c r="D6" s="42" t="s">
        <v>4</v>
      </c>
      <c r="E6" s="42" t="s">
        <v>4</v>
      </c>
      <c r="F6" s="42" t="s">
        <v>4</v>
      </c>
      <c r="G6" s="42" t="s">
        <v>4</v>
      </c>
      <c r="I6" s="42" t="s">
        <v>5</v>
      </c>
      <c r="J6" s="42" t="s">
        <v>5</v>
      </c>
      <c r="K6" s="42" t="s">
        <v>5</v>
      </c>
      <c r="L6" s="42" t="s">
        <v>5</v>
      </c>
      <c r="M6" s="42" t="s">
        <v>5</v>
      </c>
      <c r="N6" s="42" t="s">
        <v>5</v>
      </c>
      <c r="O6" s="42" t="s">
        <v>5</v>
      </c>
      <c r="Q6" s="42" t="s">
        <v>6</v>
      </c>
      <c r="R6" s="42" t="s">
        <v>6</v>
      </c>
      <c r="S6" s="42" t="s">
        <v>6</v>
      </c>
      <c r="T6" s="42" t="s">
        <v>6</v>
      </c>
      <c r="U6" s="42" t="s">
        <v>6</v>
      </c>
      <c r="V6" s="42" t="s">
        <v>6</v>
      </c>
      <c r="W6" s="42" t="s">
        <v>6</v>
      </c>
      <c r="X6" s="42" t="s">
        <v>6</v>
      </c>
      <c r="Y6" s="42" t="s">
        <v>6</v>
      </c>
    </row>
    <row r="7" spans="1:27" ht="27.75" x14ac:dyDescent="0.4">
      <c r="A7" s="41" t="s">
        <v>3</v>
      </c>
      <c r="C7" s="43" t="s">
        <v>7</v>
      </c>
      <c r="E7" s="43" t="s">
        <v>8</v>
      </c>
      <c r="G7" s="41" t="s">
        <v>9</v>
      </c>
      <c r="I7" s="44" t="s">
        <v>10</v>
      </c>
      <c r="J7" s="44" t="s">
        <v>10</v>
      </c>
      <c r="K7" s="44" t="s">
        <v>10</v>
      </c>
      <c r="M7" s="42" t="s">
        <v>11</v>
      </c>
      <c r="N7" s="42" t="s">
        <v>11</v>
      </c>
      <c r="O7" s="42" t="s">
        <v>11</v>
      </c>
      <c r="Q7" s="43" t="s">
        <v>7</v>
      </c>
      <c r="S7" s="43" t="s">
        <v>12</v>
      </c>
      <c r="U7" s="43" t="s">
        <v>8</v>
      </c>
      <c r="W7" s="43" t="s">
        <v>9</v>
      </c>
      <c r="Y7" s="41" t="s">
        <v>13</v>
      </c>
    </row>
    <row r="8" spans="1:27" ht="27.75" x14ac:dyDescent="0.4">
      <c r="A8" s="42" t="s">
        <v>3</v>
      </c>
      <c r="C8" s="42" t="s">
        <v>7</v>
      </c>
      <c r="E8" s="42" t="s">
        <v>8</v>
      </c>
      <c r="G8" s="42" t="s">
        <v>9</v>
      </c>
      <c r="I8" s="44" t="s">
        <v>7</v>
      </c>
      <c r="K8" s="44" t="s">
        <v>8</v>
      </c>
      <c r="M8" s="44" t="s">
        <v>7</v>
      </c>
      <c r="O8" s="44" t="s">
        <v>14</v>
      </c>
      <c r="Q8" s="42" t="s">
        <v>7</v>
      </c>
      <c r="S8" s="42" t="s">
        <v>12</v>
      </c>
      <c r="U8" s="42" t="s">
        <v>8</v>
      </c>
      <c r="W8" s="42" t="s">
        <v>9</v>
      </c>
      <c r="Y8" s="42" t="s">
        <v>13</v>
      </c>
    </row>
    <row r="9" spans="1:27" ht="18.75" x14ac:dyDescent="0.45">
      <c r="A9" s="2" t="s">
        <v>15</v>
      </c>
      <c r="C9" s="8">
        <v>38137</v>
      </c>
      <c r="D9" s="8"/>
      <c r="E9" s="8">
        <v>26720136</v>
      </c>
      <c r="F9" s="8"/>
      <c r="G9" s="8">
        <v>26537059.395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38137</v>
      </c>
      <c r="R9" s="8"/>
      <c r="S9" s="8">
        <v>700</v>
      </c>
      <c r="T9" s="8"/>
      <c r="U9" s="8">
        <v>26720136</v>
      </c>
      <c r="V9" s="8"/>
      <c r="W9" s="8">
        <v>26537059.395</v>
      </c>
      <c r="Y9" s="21">
        <f>W9/68724584319866</f>
        <v>3.8613633909356384E-7</v>
      </c>
      <c r="AA9" s="15"/>
    </row>
    <row r="10" spans="1:27" ht="18.75" x14ac:dyDescent="0.45">
      <c r="A10" s="2" t="s">
        <v>17</v>
      </c>
      <c r="C10" s="8">
        <v>108054</v>
      </c>
      <c r="D10" s="8"/>
      <c r="E10" s="8">
        <v>54076054</v>
      </c>
      <c r="F10" s="8"/>
      <c r="G10" s="8">
        <v>53705539.350000001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108054</v>
      </c>
      <c r="R10" s="8"/>
      <c r="S10" s="8">
        <v>500</v>
      </c>
      <c r="T10" s="8"/>
      <c r="U10" s="8">
        <v>54076054</v>
      </c>
      <c r="V10" s="8"/>
      <c r="W10" s="8">
        <v>53705539.350000001</v>
      </c>
      <c r="Y10" s="21">
        <f t="shared" ref="Y10:Y11" si="0">W10/68724584319866</f>
        <v>7.8146037377305032E-7</v>
      </c>
    </row>
    <row r="11" spans="1:27" ht="18.75" x14ac:dyDescent="0.45">
      <c r="A11" s="2" t="s">
        <v>18</v>
      </c>
      <c r="C11" s="8">
        <v>59405940</v>
      </c>
      <c r="D11" s="8"/>
      <c r="E11" s="8">
        <v>780238653285</v>
      </c>
      <c r="F11" s="8"/>
      <c r="G11" s="8">
        <v>844627545019.07104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59405940</v>
      </c>
      <c r="R11" s="8"/>
      <c r="S11" s="8">
        <v>14538</v>
      </c>
      <c r="T11" s="8"/>
      <c r="U11" s="8">
        <v>780238653285</v>
      </c>
      <c r="V11" s="8"/>
      <c r="W11" s="8">
        <v>858504876563.46594</v>
      </c>
      <c r="Y11" s="21">
        <f t="shared" si="0"/>
        <v>1.2491961720244273E-2</v>
      </c>
      <c r="AA11" s="15"/>
    </row>
    <row r="12" spans="1:27" ht="18.75" x14ac:dyDescent="0.45">
      <c r="A12" s="2" t="s">
        <v>19</v>
      </c>
      <c r="C12" s="8">
        <v>455348</v>
      </c>
      <c r="D12" s="8"/>
      <c r="E12" s="8">
        <v>56247777785</v>
      </c>
      <c r="F12" s="8"/>
      <c r="G12" s="8">
        <v>59069347661.699997</v>
      </c>
      <c r="H12" s="8"/>
      <c r="I12" s="8">
        <v>714642</v>
      </c>
      <c r="J12" s="8"/>
      <c r="K12" s="8">
        <v>91374852997</v>
      </c>
      <c r="L12" s="8"/>
      <c r="M12" s="8">
        <v>-100000</v>
      </c>
      <c r="N12" s="8"/>
      <c r="O12" s="8">
        <v>13320270030</v>
      </c>
      <c r="P12" s="8"/>
      <c r="Q12" s="8">
        <v>1069990</v>
      </c>
      <c r="R12" s="8"/>
      <c r="S12" s="8">
        <v>133400</v>
      </c>
      <c r="T12" s="8"/>
      <c r="U12" s="8">
        <v>135092180079</v>
      </c>
      <c r="V12" s="8"/>
      <c r="W12" s="8">
        <v>141887382837.29999</v>
      </c>
      <c r="Y12" s="21">
        <f>W12/68724584319866</f>
        <v>2.0645797168726571E-3</v>
      </c>
    </row>
    <row r="13" spans="1:27" ht="18.75" x14ac:dyDescent="0.45">
      <c r="A13" s="2" t="s">
        <v>20</v>
      </c>
      <c r="C13" s="8">
        <v>5487000</v>
      </c>
      <c r="D13" s="8"/>
      <c r="E13" s="8">
        <v>998293584900</v>
      </c>
      <c r="F13" s="8"/>
      <c r="G13" s="8">
        <v>1112060628879.75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5487000</v>
      </c>
      <c r="R13" s="8"/>
      <c r="S13" s="8">
        <v>207235</v>
      </c>
      <c r="T13" s="8"/>
      <c r="U13" s="8">
        <v>998293584900</v>
      </c>
      <c r="V13" s="8"/>
      <c r="W13" s="8">
        <v>1130332709252.25</v>
      </c>
      <c r="Y13" s="21">
        <f>W13/68724584319866</f>
        <v>1.6447283318460296E-2</v>
      </c>
    </row>
    <row r="14" spans="1:27" ht="18.75" x14ac:dyDescent="0.45">
      <c r="A14" s="2" t="s">
        <v>21</v>
      </c>
      <c r="C14" s="8">
        <v>2635520</v>
      </c>
      <c r="D14" s="8"/>
      <c r="E14" s="8">
        <v>11773894601</v>
      </c>
      <c r="F14" s="8"/>
      <c r="G14" s="8">
        <v>15221262591.360001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2635520</v>
      </c>
      <c r="R14" s="8"/>
      <c r="S14" s="8">
        <v>4940</v>
      </c>
      <c r="T14" s="8"/>
      <c r="U14" s="8">
        <v>11773894601</v>
      </c>
      <c r="V14" s="8"/>
      <c r="W14" s="8">
        <v>12942002960.639999</v>
      </c>
      <c r="Y14" s="21">
        <f>W14/68724584319866</f>
        <v>1.8831693328844035E-4</v>
      </c>
    </row>
    <row r="15" spans="1:27" ht="18.75" x14ac:dyDescent="0.45">
      <c r="A15" s="2" t="s">
        <v>22</v>
      </c>
      <c r="C15" s="8">
        <v>2300067</v>
      </c>
      <c r="D15" s="8"/>
      <c r="E15" s="8">
        <v>10037492388</v>
      </c>
      <c r="F15" s="8"/>
      <c r="G15" s="8">
        <v>5651935318.5372</v>
      </c>
      <c r="H15" s="8"/>
      <c r="I15" s="8">
        <v>0</v>
      </c>
      <c r="J15" s="8"/>
      <c r="K15" s="8">
        <v>0</v>
      </c>
      <c r="L15" s="8"/>
      <c r="M15" s="8">
        <v>-2300067</v>
      </c>
      <c r="N15" s="8"/>
      <c r="O15" s="8">
        <v>5603749768</v>
      </c>
      <c r="P15" s="8"/>
      <c r="Q15" s="8">
        <v>0</v>
      </c>
      <c r="R15" s="8"/>
      <c r="S15" s="8">
        <v>0</v>
      </c>
      <c r="T15" s="8"/>
      <c r="U15" s="8">
        <v>0</v>
      </c>
      <c r="V15" s="8"/>
      <c r="W15" s="8">
        <v>0</v>
      </c>
      <c r="Y15" s="21">
        <f t="shared" ref="Y15:Y23" si="1">W15/68724584319866</f>
        <v>0</v>
      </c>
    </row>
    <row r="16" spans="1:27" ht="18.75" x14ac:dyDescent="0.45">
      <c r="A16" s="2" t="s">
        <v>23</v>
      </c>
      <c r="C16" s="8">
        <v>13994627</v>
      </c>
      <c r="D16" s="8"/>
      <c r="E16" s="8">
        <v>75080581722</v>
      </c>
      <c r="F16" s="8"/>
      <c r="G16" s="8">
        <v>58038189620.128197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13994627</v>
      </c>
      <c r="R16" s="8"/>
      <c r="S16" s="8">
        <v>4580</v>
      </c>
      <c r="T16" s="8"/>
      <c r="U16" s="8">
        <v>75080581722</v>
      </c>
      <c r="V16" s="8"/>
      <c r="W16" s="8">
        <v>63714024079.623001</v>
      </c>
      <c r="Y16" s="21">
        <f t="shared" si="1"/>
        <v>9.2709217102103861E-4</v>
      </c>
    </row>
    <row r="17" spans="1:25" ht="18.75" x14ac:dyDescent="0.45">
      <c r="A17" s="2" t="s">
        <v>24</v>
      </c>
      <c r="C17" s="8">
        <v>7000000</v>
      </c>
      <c r="D17" s="8"/>
      <c r="E17" s="8">
        <v>79261837200</v>
      </c>
      <c r="F17" s="8"/>
      <c r="G17" s="8">
        <v>73482635625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7000000</v>
      </c>
      <c r="R17" s="8"/>
      <c r="S17" s="8">
        <v>11170</v>
      </c>
      <c r="T17" s="8"/>
      <c r="U17" s="8">
        <v>79261837200</v>
      </c>
      <c r="V17" s="8"/>
      <c r="W17" s="8">
        <v>78097149375</v>
      </c>
      <c r="Y17" s="21">
        <f t="shared" si="1"/>
        <v>1.136378635795178E-3</v>
      </c>
    </row>
    <row r="18" spans="1:25" ht="18.75" x14ac:dyDescent="0.45">
      <c r="A18" s="2" t="s">
        <v>25</v>
      </c>
      <c r="C18" s="8">
        <v>1300044</v>
      </c>
      <c r="D18" s="8"/>
      <c r="E18" s="8">
        <v>291157184963</v>
      </c>
      <c r="F18" s="8"/>
      <c r="G18" s="8">
        <v>245702207418.255</v>
      </c>
      <c r="H18" s="8"/>
      <c r="I18" s="8">
        <v>34989</v>
      </c>
      <c r="J18" s="8"/>
      <c r="K18" s="8">
        <v>6642198127</v>
      </c>
      <c r="L18" s="8"/>
      <c r="M18" s="8">
        <v>0</v>
      </c>
      <c r="N18" s="8"/>
      <c r="O18" s="8">
        <v>0</v>
      </c>
      <c r="P18" s="8"/>
      <c r="Q18" s="8">
        <v>1335033</v>
      </c>
      <c r="R18" s="8"/>
      <c r="S18" s="8">
        <v>213240</v>
      </c>
      <c r="T18" s="8"/>
      <c r="U18" s="8">
        <v>297799383090</v>
      </c>
      <c r="V18" s="8"/>
      <c r="W18" s="8">
        <v>284344376526.15698</v>
      </c>
      <c r="Y18" s="21">
        <f t="shared" si="1"/>
        <v>4.1374477465404248E-3</v>
      </c>
    </row>
    <row r="19" spans="1:25" ht="18.75" x14ac:dyDescent="0.45">
      <c r="A19" s="2" t="s">
        <v>26</v>
      </c>
      <c r="C19" s="8">
        <v>3500000</v>
      </c>
      <c r="D19" s="8"/>
      <c r="E19" s="8">
        <v>35040600000</v>
      </c>
      <c r="F19" s="8"/>
      <c r="G19" s="8">
        <v>34958437500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3500000</v>
      </c>
      <c r="R19" s="8"/>
      <c r="S19" s="8">
        <v>9950</v>
      </c>
      <c r="T19" s="8"/>
      <c r="U19" s="8">
        <v>35040600000</v>
      </c>
      <c r="V19" s="8"/>
      <c r="W19" s="8">
        <v>34783645312.5</v>
      </c>
      <c r="Y19" s="21">
        <f t="shared" si="1"/>
        <v>5.061310396670555E-4</v>
      </c>
    </row>
    <row r="20" spans="1:25" ht="18.75" x14ac:dyDescent="0.45">
      <c r="A20" s="2" t="s">
        <v>27</v>
      </c>
      <c r="C20" s="8">
        <v>5000000</v>
      </c>
      <c r="D20" s="8"/>
      <c r="E20" s="8">
        <v>64029187800</v>
      </c>
      <c r="F20" s="8"/>
      <c r="G20" s="8">
        <v>54610073437.5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5000000</v>
      </c>
      <c r="R20" s="8"/>
      <c r="S20" s="8">
        <v>11745</v>
      </c>
      <c r="T20" s="8"/>
      <c r="U20" s="8">
        <v>64029187800</v>
      </c>
      <c r="V20" s="8"/>
      <c r="W20" s="8">
        <v>58655264062.5</v>
      </c>
      <c r="Y20" s="21">
        <f t="shared" si="1"/>
        <v>8.5348299510259399E-4</v>
      </c>
    </row>
    <row r="21" spans="1:25" ht="18.75" x14ac:dyDescent="0.45">
      <c r="A21" s="2" t="s">
        <v>28</v>
      </c>
      <c r="C21" s="8">
        <v>6989940</v>
      </c>
      <c r="D21" s="8"/>
      <c r="E21" s="8">
        <v>99292763722</v>
      </c>
      <c r="F21" s="8"/>
      <c r="G21" s="8">
        <v>100798137328.38499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6989940</v>
      </c>
      <c r="R21" s="8"/>
      <c r="S21" s="8">
        <v>15300</v>
      </c>
      <c r="T21" s="8"/>
      <c r="U21" s="8">
        <v>99292763722</v>
      </c>
      <c r="V21" s="8"/>
      <c r="W21" s="8">
        <v>106875363903.278</v>
      </c>
      <c r="Y21" s="21">
        <f t="shared" si="1"/>
        <v>1.5551256506091936E-3</v>
      </c>
    </row>
    <row r="22" spans="1:25" ht="18.75" x14ac:dyDescent="0.45">
      <c r="A22" s="2" t="s">
        <v>29</v>
      </c>
      <c r="C22" s="8">
        <v>112392300</v>
      </c>
      <c r="D22" s="8"/>
      <c r="E22" s="8">
        <f>830527863542-1286</f>
        <v>830527862256</v>
      </c>
      <c r="F22" s="8"/>
      <c r="G22" s="8">
        <f>825637151372.85-1291</f>
        <v>825637150081.84998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112392300</v>
      </c>
      <c r="R22" s="8"/>
      <c r="S22" s="8">
        <v>7150</v>
      </c>
      <c r="T22" s="8"/>
      <c r="U22" s="8">
        <v>830527863542</v>
      </c>
      <c r="V22" s="8"/>
      <c r="W22" s="8">
        <v>798823495577.25</v>
      </c>
      <c r="Y22" s="21">
        <f t="shared" si="1"/>
        <v>1.1623547868391204E-2</v>
      </c>
    </row>
    <row r="23" spans="1:25" ht="18.75" x14ac:dyDescent="0.45">
      <c r="A23" s="2" t="s">
        <v>30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70247</v>
      </c>
      <c r="J23" s="8"/>
      <c r="K23" s="8">
        <v>70310780</v>
      </c>
      <c r="L23" s="8"/>
      <c r="M23" s="8">
        <v>0</v>
      </c>
      <c r="N23" s="8"/>
      <c r="O23" s="8">
        <v>0</v>
      </c>
      <c r="P23" s="8"/>
      <c r="Q23" s="8">
        <v>70247</v>
      </c>
      <c r="R23" s="8"/>
      <c r="S23" s="8">
        <v>1000</v>
      </c>
      <c r="T23" s="8"/>
      <c r="U23" s="8">
        <f>70310780-1286</f>
        <v>70309494</v>
      </c>
      <c r="V23" s="8"/>
      <c r="W23" s="8">
        <f>69829030.35-1291</f>
        <v>69827739.349999994</v>
      </c>
      <c r="Y23" s="21">
        <f t="shared" si="1"/>
        <v>1.0160518254282859E-6</v>
      </c>
    </row>
    <row r="24" spans="1:25" ht="18.75" thickBot="1" x14ac:dyDescent="0.45">
      <c r="C24" s="18">
        <f>SUM(C9:C23)</f>
        <v>220606977</v>
      </c>
      <c r="E24" s="18">
        <f>SUM(E9:E23)</f>
        <v>3331062216812</v>
      </c>
      <c r="G24" s="18">
        <f>SUM(G9:G23)</f>
        <v>3429937793080.2813</v>
      </c>
      <c r="I24" s="18">
        <f>SUM(I9:I23)</f>
        <v>819878</v>
      </c>
      <c r="K24" s="18">
        <f>SUM(K9:K23)</f>
        <v>98087361904</v>
      </c>
      <c r="M24" s="18">
        <f>SUM(M9:M23)</f>
        <v>-2400067</v>
      </c>
      <c r="O24" s="18">
        <f>SUM(O9:O23)</f>
        <v>18924019798</v>
      </c>
      <c r="Q24" s="18">
        <f>SUM(Q9:Q23)</f>
        <v>219026788</v>
      </c>
      <c r="S24" s="18">
        <f>SUM(S9:S23)</f>
        <v>635448</v>
      </c>
      <c r="U24" s="18">
        <f>SUM(U9:U23)</f>
        <v>3406581635625</v>
      </c>
      <c r="W24" s="18">
        <f>SUM(W9:W23)</f>
        <v>3569110360788.0586</v>
      </c>
      <c r="Y24" s="22">
        <f>SUM(Y9:Y23)</f>
        <v>5.1933531444530653E-2</v>
      </c>
    </row>
    <row r="25" spans="1:25" ht="18.75" thickTop="1" x14ac:dyDescent="0.4"/>
    <row r="26" spans="1:25" x14ac:dyDescent="0.4">
      <c r="E26" s="8"/>
      <c r="G26" s="8"/>
      <c r="U26" s="8"/>
      <c r="W26" s="8"/>
      <c r="Y26" s="7"/>
    </row>
    <row r="28" spans="1:25" x14ac:dyDescent="0.4">
      <c r="E28" s="8"/>
      <c r="G28" s="8"/>
    </row>
    <row r="29" spans="1:25" x14ac:dyDescent="0.4">
      <c r="U29" s="8"/>
      <c r="W29" s="8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6"/>
  <sheetViews>
    <sheetView rightToLeft="1" view="pageBreakPreview" topLeftCell="A25" zoomScale="60" zoomScaleNormal="100" workbookViewId="0">
      <selection activeCell="I29" sqref="I29"/>
    </sheetView>
  </sheetViews>
  <sheetFormatPr defaultRowHeight="18" x14ac:dyDescent="0.4"/>
  <cols>
    <col min="1" max="1" width="32.7109375" style="1" bestFit="1" customWidth="1"/>
    <col min="2" max="2" width="1" style="1" customWidth="1"/>
    <col min="3" max="3" width="9.140625" style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1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7.75" x14ac:dyDescent="0.4">
      <c r="A3" s="41" t="s">
        <v>235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27.75" x14ac:dyDescent="0.4">
      <c r="A6" s="41" t="s">
        <v>3</v>
      </c>
      <c r="C6" s="42" t="s">
        <v>237</v>
      </c>
      <c r="D6" s="42" t="s">
        <v>237</v>
      </c>
      <c r="E6" s="42" t="s">
        <v>237</v>
      </c>
      <c r="F6" s="42" t="s">
        <v>237</v>
      </c>
      <c r="G6" s="42" t="s">
        <v>237</v>
      </c>
      <c r="H6" s="42" t="s">
        <v>237</v>
      </c>
      <c r="I6" s="42" t="s">
        <v>237</v>
      </c>
      <c r="K6" s="42" t="s">
        <v>238</v>
      </c>
      <c r="L6" s="42" t="s">
        <v>238</v>
      </c>
      <c r="M6" s="42" t="s">
        <v>238</v>
      </c>
      <c r="N6" s="42" t="s">
        <v>238</v>
      </c>
      <c r="O6" s="42" t="s">
        <v>238</v>
      </c>
      <c r="P6" s="42" t="s">
        <v>238</v>
      </c>
      <c r="Q6" s="42" t="s">
        <v>238</v>
      </c>
    </row>
    <row r="7" spans="1:17" ht="27.75" x14ac:dyDescent="0.4">
      <c r="A7" s="42" t="s">
        <v>3</v>
      </c>
      <c r="C7" s="44" t="s">
        <v>7</v>
      </c>
      <c r="E7" s="44" t="s">
        <v>276</v>
      </c>
      <c r="G7" s="44" t="s">
        <v>277</v>
      </c>
      <c r="I7" s="44" t="s">
        <v>279</v>
      </c>
      <c r="K7" s="44" t="s">
        <v>7</v>
      </c>
      <c r="M7" s="44" t="s">
        <v>276</v>
      </c>
      <c r="O7" s="44" t="s">
        <v>277</v>
      </c>
      <c r="Q7" s="44" t="s">
        <v>279</v>
      </c>
    </row>
    <row r="8" spans="1:17" ht="18.75" x14ac:dyDescent="0.45">
      <c r="A8" s="2" t="s">
        <v>22</v>
      </c>
      <c r="C8" s="8">
        <v>2300067</v>
      </c>
      <c r="D8" s="8"/>
      <c r="E8" s="8">
        <v>5603749768</v>
      </c>
      <c r="F8" s="8"/>
      <c r="G8" s="8">
        <v>7993400579</v>
      </c>
      <c r="H8" s="8"/>
      <c r="I8" s="8">
        <v>-2389650811</v>
      </c>
      <c r="J8" s="8"/>
      <c r="K8" s="8">
        <v>3498656</v>
      </c>
      <c r="L8" s="8"/>
      <c r="M8" s="8">
        <v>8543234581</v>
      </c>
      <c r="N8" s="8"/>
      <c r="O8" s="8">
        <v>12171826709</v>
      </c>
      <c r="P8" s="8"/>
      <c r="Q8" s="8">
        <v>-3628592128</v>
      </c>
    </row>
    <row r="9" spans="1:17" ht="18.75" x14ac:dyDescent="0.45">
      <c r="A9" s="2" t="s">
        <v>19</v>
      </c>
      <c r="C9" s="8">
        <v>100000</v>
      </c>
      <c r="D9" s="8"/>
      <c r="E9" s="8">
        <v>13320270030</v>
      </c>
      <c r="F9" s="8"/>
      <c r="G9" s="8">
        <v>12813669656</v>
      </c>
      <c r="H9" s="8"/>
      <c r="I9" s="8">
        <v>506600374</v>
      </c>
      <c r="J9" s="8"/>
      <c r="K9" s="8">
        <v>100000</v>
      </c>
      <c r="L9" s="8"/>
      <c r="M9" s="8">
        <v>13320270030</v>
      </c>
      <c r="N9" s="8"/>
      <c r="O9" s="8">
        <v>12813669656</v>
      </c>
      <c r="P9" s="8"/>
      <c r="Q9" s="8">
        <v>506600374</v>
      </c>
    </row>
    <row r="10" spans="1:17" ht="18.75" x14ac:dyDescent="0.45">
      <c r="A10" s="2" t="s">
        <v>269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J10" s="8"/>
      <c r="K10" s="8">
        <v>1800000</v>
      </c>
      <c r="L10" s="8"/>
      <c r="M10" s="8">
        <v>23912570170</v>
      </c>
      <c r="N10" s="8"/>
      <c r="O10" s="8">
        <v>27911989894</v>
      </c>
      <c r="P10" s="8"/>
      <c r="Q10" s="8">
        <v>-3999419724</v>
      </c>
    </row>
    <row r="11" spans="1:17" ht="18.75" x14ac:dyDescent="0.45">
      <c r="A11" s="2" t="s">
        <v>280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9700000</v>
      </c>
      <c r="L11" s="8"/>
      <c r="M11" s="8">
        <v>112429043335</v>
      </c>
      <c r="N11" s="8"/>
      <c r="O11" s="8">
        <v>117547135586</v>
      </c>
      <c r="P11" s="8"/>
      <c r="Q11" s="8">
        <v>-5118092251</v>
      </c>
    </row>
    <row r="12" spans="1:17" ht="18.75" x14ac:dyDescent="0.45">
      <c r="A12" s="2" t="s">
        <v>21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8">
        <v>309810</v>
      </c>
      <c r="L12" s="8"/>
      <c r="M12" s="8">
        <v>309810</v>
      </c>
      <c r="N12" s="8"/>
      <c r="O12" s="8">
        <v>1383924964</v>
      </c>
      <c r="P12" s="8"/>
      <c r="Q12" s="8">
        <v>-1383615154</v>
      </c>
    </row>
    <row r="13" spans="1:17" ht="18.75" x14ac:dyDescent="0.45">
      <c r="A13" s="2" t="s">
        <v>281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1394767</v>
      </c>
      <c r="L13" s="8"/>
      <c r="M13" s="8">
        <v>5034265835</v>
      </c>
      <c r="N13" s="8"/>
      <c r="O13" s="8">
        <v>6580177775</v>
      </c>
      <c r="P13" s="8"/>
      <c r="Q13" s="8">
        <v>-1545911940</v>
      </c>
    </row>
    <row r="14" spans="1:17" ht="18.75" x14ac:dyDescent="0.45">
      <c r="A14" s="2" t="s">
        <v>282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8">
        <v>25453</v>
      </c>
      <c r="L14" s="8"/>
      <c r="M14" s="8">
        <v>83393927</v>
      </c>
      <c r="N14" s="8"/>
      <c r="O14" s="8">
        <v>25453000</v>
      </c>
      <c r="P14" s="8"/>
      <c r="Q14" s="8">
        <v>57940927</v>
      </c>
    </row>
    <row r="15" spans="1:17" ht="18.75" x14ac:dyDescent="0.45">
      <c r="A15" s="2" t="s">
        <v>283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300000</v>
      </c>
      <c r="L15" s="8"/>
      <c r="M15" s="8">
        <v>8581548319</v>
      </c>
      <c r="N15" s="8"/>
      <c r="O15" s="8">
        <v>8645634087</v>
      </c>
      <c r="P15" s="8"/>
      <c r="Q15" s="8">
        <v>-64085768</v>
      </c>
    </row>
    <row r="16" spans="1:17" ht="18.75" x14ac:dyDescent="0.45">
      <c r="A16" s="2" t="s">
        <v>282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25453</v>
      </c>
      <c r="L16" s="8"/>
      <c r="M16" s="8">
        <v>25453000</v>
      </c>
      <c r="N16" s="8"/>
      <c r="O16" s="8">
        <v>25301554</v>
      </c>
      <c r="P16" s="8"/>
      <c r="Q16" s="8">
        <v>151446</v>
      </c>
    </row>
    <row r="17" spans="1:17" ht="18.75" x14ac:dyDescent="0.45">
      <c r="A17" s="2" t="s">
        <v>23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56139402</v>
      </c>
      <c r="L17" s="8"/>
      <c r="M17" s="8">
        <v>454296356827</v>
      </c>
      <c r="N17" s="8"/>
      <c r="O17" s="8">
        <v>487881068888</v>
      </c>
      <c r="P17" s="8"/>
      <c r="Q17" s="8">
        <v>-33584712061</v>
      </c>
    </row>
    <row r="18" spans="1:17" ht="18.75" x14ac:dyDescent="0.45">
      <c r="A18" s="2" t="s">
        <v>272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8">
        <v>325402</v>
      </c>
      <c r="L18" s="8"/>
      <c r="M18" s="8">
        <v>6940866253</v>
      </c>
      <c r="N18" s="8"/>
      <c r="O18" s="8">
        <v>7220385629</v>
      </c>
      <c r="P18" s="8"/>
      <c r="Q18" s="8">
        <v>-279519376</v>
      </c>
    </row>
    <row r="19" spans="1:17" ht="18.75" x14ac:dyDescent="0.45">
      <c r="A19" s="2" t="s">
        <v>284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8">
        <v>8328</v>
      </c>
      <c r="L19" s="8"/>
      <c r="M19" s="8">
        <v>175006402</v>
      </c>
      <c r="N19" s="8"/>
      <c r="O19" s="8">
        <v>173108159</v>
      </c>
      <c r="P19" s="8"/>
      <c r="Q19" s="8">
        <v>1898243</v>
      </c>
    </row>
    <row r="20" spans="1:17" ht="18.75" x14ac:dyDescent="0.45">
      <c r="A20" s="2" t="s">
        <v>274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5000000</v>
      </c>
      <c r="L20" s="8"/>
      <c r="M20" s="8">
        <v>98221243869</v>
      </c>
      <c r="N20" s="8"/>
      <c r="O20" s="8">
        <v>99113398411</v>
      </c>
      <c r="P20" s="8"/>
      <c r="Q20" s="8">
        <v>-892154542</v>
      </c>
    </row>
    <row r="21" spans="1:17" ht="18.75" x14ac:dyDescent="0.45">
      <c r="A21" s="2" t="s">
        <v>285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62000000</v>
      </c>
      <c r="L21" s="8"/>
      <c r="M21" s="8">
        <v>64835918160</v>
      </c>
      <c r="N21" s="8"/>
      <c r="O21" s="8">
        <v>61631100000</v>
      </c>
      <c r="P21" s="8"/>
      <c r="Q21" s="8">
        <v>3204818160</v>
      </c>
    </row>
    <row r="22" spans="1:17" ht="18.75" x14ac:dyDescent="0.45">
      <c r="A22" s="2" t="s">
        <v>286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303736</v>
      </c>
      <c r="L22" s="8"/>
      <c r="M22" s="8">
        <v>9807160571</v>
      </c>
      <c r="N22" s="8"/>
      <c r="O22" s="8">
        <v>9610472559</v>
      </c>
      <c r="P22" s="8"/>
      <c r="Q22" s="8">
        <v>196688012</v>
      </c>
    </row>
    <row r="23" spans="1:17" ht="18.75" x14ac:dyDescent="0.45">
      <c r="A23" s="2" t="s">
        <v>25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2073</v>
      </c>
      <c r="L23" s="8"/>
      <c r="M23" s="8">
        <v>428558830</v>
      </c>
      <c r="N23" s="8"/>
      <c r="O23" s="8">
        <v>423466642</v>
      </c>
      <c r="P23" s="8"/>
      <c r="Q23" s="8">
        <v>5092188</v>
      </c>
    </row>
    <row r="24" spans="1:17" ht="18.75" x14ac:dyDescent="0.45">
      <c r="A24" s="2" t="s">
        <v>84</v>
      </c>
      <c r="C24" s="8">
        <v>361800</v>
      </c>
      <c r="D24" s="8"/>
      <c r="E24" s="8">
        <v>355407981485</v>
      </c>
      <c r="F24" s="8"/>
      <c r="G24" s="8">
        <v>361800000000</v>
      </c>
      <c r="H24" s="8"/>
      <c r="I24" s="8">
        <v>-6392018515</v>
      </c>
      <c r="J24" s="8"/>
      <c r="K24" s="8">
        <v>361800</v>
      </c>
      <c r="L24" s="8"/>
      <c r="M24" s="8">
        <v>355407981485</v>
      </c>
      <c r="N24" s="8"/>
      <c r="O24" s="8">
        <v>361800000000</v>
      </c>
      <c r="P24" s="8"/>
      <c r="Q24" s="8">
        <v>-6392018515</v>
      </c>
    </row>
    <row r="25" spans="1:17" ht="18.75" x14ac:dyDescent="0.45">
      <c r="A25" s="2" t="s">
        <v>127</v>
      </c>
      <c r="C25" s="8">
        <v>1500</v>
      </c>
      <c r="D25" s="8"/>
      <c r="E25" s="8">
        <v>1500000000</v>
      </c>
      <c r="F25" s="8"/>
      <c r="G25" s="8">
        <v>1499726625</v>
      </c>
      <c r="H25" s="8"/>
      <c r="I25" s="8">
        <v>273375</v>
      </c>
      <c r="J25" s="8"/>
      <c r="K25" s="8">
        <v>1500</v>
      </c>
      <c r="L25" s="8"/>
      <c r="M25" s="8">
        <v>1500000000</v>
      </c>
      <c r="N25" s="8"/>
      <c r="O25" s="8">
        <v>1499726625</v>
      </c>
      <c r="P25" s="8"/>
      <c r="Q25" s="8">
        <v>273375</v>
      </c>
    </row>
    <row r="26" spans="1:17" ht="18.75" x14ac:dyDescent="0.45">
      <c r="A26" s="2" t="s">
        <v>63</v>
      </c>
      <c r="C26" s="8">
        <v>100000</v>
      </c>
      <c r="D26" s="8"/>
      <c r="E26" s="8">
        <v>98504421250</v>
      </c>
      <c r="F26" s="8"/>
      <c r="G26" s="8">
        <v>95698651475</v>
      </c>
      <c r="H26" s="8"/>
      <c r="I26" s="8">
        <v>2805769775</v>
      </c>
      <c r="J26" s="8"/>
      <c r="K26" s="8">
        <v>100000</v>
      </c>
      <c r="L26" s="8"/>
      <c r="M26" s="8">
        <v>98504421250</v>
      </c>
      <c r="N26" s="8"/>
      <c r="O26" s="8">
        <v>95698651475</v>
      </c>
      <c r="P26" s="8"/>
      <c r="Q26" s="8">
        <v>2805769775</v>
      </c>
    </row>
    <row r="27" spans="1:17" ht="18.75" x14ac:dyDescent="0.45">
      <c r="A27" s="2" t="s">
        <v>120</v>
      </c>
      <c r="C27" s="8">
        <v>199690</v>
      </c>
      <c r="D27" s="8"/>
      <c r="E27" s="8">
        <v>184974534975</v>
      </c>
      <c r="F27" s="8"/>
      <c r="G27" s="8">
        <v>183880356883</v>
      </c>
      <c r="H27" s="8"/>
      <c r="I27" s="8">
        <v>1094178092</v>
      </c>
      <c r="J27" s="8"/>
      <c r="K27" s="8">
        <v>199690</v>
      </c>
      <c r="L27" s="8"/>
      <c r="M27" s="8">
        <v>184974534975</v>
      </c>
      <c r="N27" s="8"/>
      <c r="O27" s="8">
        <v>183880356883</v>
      </c>
      <c r="P27" s="8"/>
      <c r="Q27" s="8">
        <v>1094178092</v>
      </c>
    </row>
    <row r="28" spans="1:17" ht="18.75" x14ac:dyDescent="0.45">
      <c r="A28" s="2" t="s">
        <v>57</v>
      </c>
      <c r="C28" s="8">
        <v>50</v>
      </c>
      <c r="D28" s="8"/>
      <c r="E28" s="8">
        <v>75147979</v>
      </c>
      <c r="F28" s="8"/>
      <c r="G28" s="8">
        <v>73781400</v>
      </c>
      <c r="H28" s="8"/>
      <c r="I28" s="8">
        <v>1366579</v>
      </c>
      <c r="J28" s="8"/>
      <c r="K28" s="8">
        <v>50</v>
      </c>
      <c r="L28" s="8"/>
      <c r="M28" s="8">
        <v>75147979</v>
      </c>
      <c r="N28" s="8"/>
      <c r="O28" s="8">
        <v>73781400</v>
      </c>
      <c r="P28" s="8"/>
      <c r="Q28" s="8">
        <v>1366579</v>
      </c>
    </row>
    <row r="29" spans="1:17" ht="18.75" x14ac:dyDescent="0.45">
      <c r="A29" s="2" t="s">
        <v>81</v>
      </c>
      <c r="C29" s="8">
        <v>100</v>
      </c>
      <c r="D29" s="8"/>
      <c r="E29" s="8">
        <v>100981695</v>
      </c>
      <c r="F29" s="8"/>
      <c r="G29" s="8">
        <v>100000000</v>
      </c>
      <c r="H29" s="8"/>
      <c r="I29" s="8">
        <v>981695</v>
      </c>
      <c r="J29" s="8"/>
      <c r="K29" s="8">
        <v>100</v>
      </c>
      <c r="L29" s="8"/>
      <c r="M29" s="8">
        <v>100981695</v>
      </c>
      <c r="N29" s="8"/>
      <c r="O29" s="8">
        <v>100000000</v>
      </c>
      <c r="P29" s="8"/>
      <c r="Q29" s="8">
        <v>981695</v>
      </c>
    </row>
    <row r="30" spans="1:17" ht="18.75" x14ac:dyDescent="0.45">
      <c r="A30" s="2" t="s">
        <v>111</v>
      </c>
      <c r="C30" s="8">
        <v>4330000</v>
      </c>
      <c r="D30" s="8"/>
      <c r="E30" s="8">
        <v>4373280000000</v>
      </c>
      <c r="F30" s="8"/>
      <c r="G30" s="8">
        <v>3997302786153</v>
      </c>
      <c r="H30" s="8"/>
      <c r="I30" s="8">
        <v>375977213847</v>
      </c>
      <c r="J30" s="8"/>
      <c r="K30" s="8">
        <v>4333000</v>
      </c>
      <c r="L30" s="8"/>
      <c r="M30" s="8">
        <v>4376237463863</v>
      </c>
      <c r="N30" s="8"/>
      <c r="O30" s="8">
        <v>4000072280000</v>
      </c>
      <c r="P30" s="8"/>
      <c r="Q30" s="8">
        <v>376165183863</v>
      </c>
    </row>
    <row r="31" spans="1:17" ht="18.75" x14ac:dyDescent="0.45">
      <c r="A31" s="2" t="s">
        <v>249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8">
        <v>1300000</v>
      </c>
      <c r="L31" s="8"/>
      <c r="M31" s="8">
        <v>1300000000000</v>
      </c>
      <c r="N31" s="8"/>
      <c r="O31" s="8">
        <v>1291963189221</v>
      </c>
      <c r="P31" s="8"/>
      <c r="Q31" s="8">
        <v>8036810779</v>
      </c>
    </row>
    <row r="32" spans="1:17" ht="18.75" x14ac:dyDescent="0.45">
      <c r="A32" s="2" t="s">
        <v>244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v>0</v>
      </c>
      <c r="J32" s="8"/>
      <c r="K32" s="8">
        <v>539400</v>
      </c>
      <c r="L32" s="8"/>
      <c r="M32" s="8">
        <v>539400000000</v>
      </c>
      <c r="N32" s="8"/>
      <c r="O32" s="8">
        <v>532566459348</v>
      </c>
      <c r="P32" s="8"/>
      <c r="Q32" s="8">
        <v>6833540652</v>
      </c>
    </row>
    <row r="33" spans="1:17" ht="18.75" x14ac:dyDescent="0.45">
      <c r="A33" s="2" t="s">
        <v>287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0</v>
      </c>
      <c r="J33" s="8"/>
      <c r="K33" s="8">
        <v>16000</v>
      </c>
      <c r="L33" s="8"/>
      <c r="M33" s="8">
        <v>16000000000</v>
      </c>
      <c r="N33" s="8"/>
      <c r="O33" s="8">
        <v>15170749200</v>
      </c>
      <c r="P33" s="8"/>
      <c r="Q33" s="8">
        <v>829250800</v>
      </c>
    </row>
    <row r="34" spans="1:17" ht="18.75" x14ac:dyDescent="0.45">
      <c r="A34" s="2" t="s">
        <v>288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v>0</v>
      </c>
      <c r="J34" s="8"/>
      <c r="K34" s="8">
        <v>65410</v>
      </c>
      <c r="L34" s="8"/>
      <c r="M34" s="8">
        <v>45258341945</v>
      </c>
      <c r="N34" s="8"/>
      <c r="O34" s="8">
        <v>42966253904</v>
      </c>
      <c r="P34" s="8"/>
      <c r="Q34" s="8">
        <v>2292088041</v>
      </c>
    </row>
    <row r="35" spans="1:17" ht="18.75" x14ac:dyDescent="0.45">
      <c r="A35" s="2" t="s">
        <v>66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8">
        <v>100000</v>
      </c>
      <c r="L35" s="8"/>
      <c r="M35" s="8">
        <v>70399939031</v>
      </c>
      <c r="N35" s="8"/>
      <c r="O35" s="8">
        <v>67437774687</v>
      </c>
      <c r="P35" s="8"/>
      <c r="Q35" s="8">
        <v>2962164344</v>
      </c>
    </row>
    <row r="36" spans="1:17" ht="18.75" x14ac:dyDescent="0.45">
      <c r="A36" s="2" t="s">
        <v>247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0</v>
      </c>
      <c r="J36" s="8"/>
      <c r="K36" s="8">
        <v>336280</v>
      </c>
      <c r="L36" s="8"/>
      <c r="M36" s="8">
        <v>336280000000</v>
      </c>
      <c r="N36" s="8"/>
      <c r="O36" s="8">
        <v>337621418904</v>
      </c>
      <c r="P36" s="8"/>
      <c r="Q36" s="8">
        <v>-1341418904</v>
      </c>
    </row>
    <row r="37" spans="1:17" ht="18.75" x14ac:dyDescent="0.45">
      <c r="A37" s="2" t="s">
        <v>123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0</v>
      </c>
      <c r="J37" s="8"/>
      <c r="K37" s="8">
        <v>6000</v>
      </c>
      <c r="L37" s="8"/>
      <c r="M37" s="8">
        <v>5998912500</v>
      </c>
      <c r="N37" s="8"/>
      <c r="O37" s="8">
        <v>6000000000</v>
      </c>
      <c r="P37" s="8"/>
      <c r="Q37" s="8">
        <v>-1087500</v>
      </c>
    </row>
    <row r="38" spans="1:17" ht="18.75" x14ac:dyDescent="0.45">
      <c r="A38" s="2" t="s">
        <v>289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0</v>
      </c>
      <c r="J38" s="8"/>
      <c r="K38" s="8">
        <v>20000</v>
      </c>
      <c r="L38" s="8"/>
      <c r="M38" s="8">
        <v>17866761063</v>
      </c>
      <c r="N38" s="8"/>
      <c r="O38" s="8">
        <v>17279920087</v>
      </c>
      <c r="P38" s="8"/>
      <c r="Q38" s="8">
        <v>586840976</v>
      </c>
    </row>
    <row r="39" spans="1:17" ht="18.75" x14ac:dyDescent="0.45">
      <c r="A39" s="2" t="s">
        <v>250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v>0</v>
      </c>
      <c r="J39" s="8"/>
      <c r="K39" s="8">
        <v>1300000</v>
      </c>
      <c r="L39" s="8"/>
      <c r="M39" s="8">
        <v>1300000000000</v>
      </c>
      <c r="N39" s="8"/>
      <c r="O39" s="8">
        <v>1255832339125</v>
      </c>
      <c r="P39" s="8"/>
      <c r="Q39" s="8">
        <v>44167660875</v>
      </c>
    </row>
    <row r="40" spans="1:17" ht="18.75" x14ac:dyDescent="0.45">
      <c r="A40" s="2" t="s">
        <v>290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0</v>
      </c>
      <c r="J40" s="8"/>
      <c r="K40" s="8">
        <v>200</v>
      </c>
      <c r="L40" s="8"/>
      <c r="M40" s="8">
        <v>446387910</v>
      </c>
      <c r="N40" s="8"/>
      <c r="O40" s="8">
        <v>402659260</v>
      </c>
      <c r="P40" s="8"/>
      <c r="Q40" s="8">
        <v>43728650</v>
      </c>
    </row>
    <row r="41" spans="1:17" ht="18.75" x14ac:dyDescent="0.45">
      <c r="A41" s="2" t="s">
        <v>72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0</v>
      </c>
      <c r="J41" s="8"/>
      <c r="K41" s="8">
        <v>100000</v>
      </c>
      <c r="L41" s="8"/>
      <c r="M41" s="8">
        <v>55189995000</v>
      </c>
      <c r="N41" s="8"/>
      <c r="O41" s="8">
        <v>53306838624</v>
      </c>
      <c r="P41" s="8"/>
      <c r="Q41" s="8">
        <v>1883156376</v>
      </c>
    </row>
    <row r="42" spans="1:17" ht="18.75" x14ac:dyDescent="0.45">
      <c r="A42" s="2" t="s">
        <v>256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8">
        <v>1000</v>
      </c>
      <c r="L42" s="8"/>
      <c r="M42" s="8">
        <v>1000000000</v>
      </c>
      <c r="N42" s="8"/>
      <c r="O42" s="8">
        <v>999818750</v>
      </c>
      <c r="P42" s="8"/>
      <c r="Q42" s="8">
        <v>181250</v>
      </c>
    </row>
    <row r="43" spans="1:17" ht="18.75" x14ac:dyDescent="0.45">
      <c r="A43" s="2" t="s">
        <v>291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v>0</v>
      </c>
      <c r="J43" s="8"/>
      <c r="K43" s="8">
        <v>17203</v>
      </c>
      <c r="L43" s="8"/>
      <c r="M43" s="8">
        <v>17203000000</v>
      </c>
      <c r="N43" s="8"/>
      <c r="O43" s="8">
        <v>15440447428</v>
      </c>
      <c r="P43" s="8"/>
      <c r="Q43" s="8">
        <v>1762552572</v>
      </c>
    </row>
    <row r="44" spans="1:17" ht="18.75" x14ac:dyDescent="0.45">
      <c r="A44" s="2" t="s">
        <v>69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v>0</v>
      </c>
      <c r="J44" s="8"/>
      <c r="K44" s="8">
        <v>100000</v>
      </c>
      <c r="L44" s="8"/>
      <c r="M44" s="8">
        <v>83684829380</v>
      </c>
      <c r="N44" s="8"/>
      <c r="O44" s="8">
        <v>79165648628</v>
      </c>
      <c r="P44" s="8"/>
      <c r="Q44" s="8">
        <f>4519180752-309813</f>
        <v>4518870939</v>
      </c>
    </row>
    <row r="45" spans="1:17" ht="18.75" thickBot="1" x14ac:dyDescent="0.45">
      <c r="C45" s="20">
        <f>SUM(C8:C44)</f>
        <v>7393207</v>
      </c>
      <c r="E45" s="20">
        <f>SUM(E8:E44)</f>
        <v>5032767087182</v>
      </c>
      <c r="G45" s="20">
        <f>SUM(G8:G44)</f>
        <v>4661162372771</v>
      </c>
      <c r="I45" s="20">
        <f>SUM(I8:I44)</f>
        <v>371604714411</v>
      </c>
      <c r="K45" s="20">
        <f>SUM(K8:K44)</f>
        <v>149830713</v>
      </c>
      <c r="M45" s="20">
        <f>SUM(M8:M44)</f>
        <v>9612163897995</v>
      </c>
      <c r="O45" s="20">
        <f>SUM(O8:O44)</f>
        <v>9212436427062</v>
      </c>
      <c r="Q45" s="20">
        <f>SUM(Q8:Q44)</f>
        <v>399727161120</v>
      </c>
    </row>
    <row r="46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W36"/>
  <sheetViews>
    <sheetView rightToLeft="1" view="pageBreakPreview" zoomScale="60" zoomScaleNormal="100" workbookViewId="0">
      <selection activeCell="Q35" sqref="Q35"/>
    </sheetView>
  </sheetViews>
  <sheetFormatPr defaultRowHeight="18" x14ac:dyDescent="0.4"/>
  <cols>
    <col min="1" max="1" width="52" style="1" bestFit="1" customWidth="1"/>
    <col min="2" max="2" width="1" style="1" customWidth="1"/>
    <col min="3" max="3" width="22" style="6" bestFit="1" customWidth="1"/>
    <col min="4" max="4" width="1" style="6" customWidth="1"/>
    <col min="5" max="5" width="23.28515625" style="6" bestFit="1" customWidth="1"/>
    <col min="6" max="6" width="1" style="6" customWidth="1"/>
    <col min="7" max="7" width="21.140625" style="6" bestFit="1" customWidth="1"/>
    <col min="8" max="8" width="1" style="6" customWidth="1"/>
    <col min="9" max="9" width="24.42578125" style="6" bestFit="1" customWidth="1"/>
    <col min="10" max="10" width="1" style="6" customWidth="1"/>
    <col min="11" max="11" width="25.42578125" style="6" bestFit="1" customWidth="1"/>
    <col min="12" max="12" width="1" style="6" customWidth="1"/>
    <col min="13" max="13" width="26.140625" style="6" bestFit="1" customWidth="1"/>
    <col min="14" max="14" width="1" style="6" customWidth="1"/>
    <col min="15" max="15" width="26.140625" style="6" bestFit="1" customWidth="1"/>
    <col min="16" max="16" width="1" style="6" customWidth="1"/>
    <col min="17" max="17" width="22.85546875" style="6" bestFit="1" customWidth="1"/>
    <col min="18" max="18" width="1" style="6" customWidth="1"/>
    <col min="19" max="19" width="26.140625" style="6" bestFit="1" customWidth="1"/>
    <col min="20" max="20" width="1" style="6" customWidth="1"/>
    <col min="21" max="21" width="25.140625" style="6" bestFit="1" customWidth="1"/>
    <col min="22" max="22" width="1" style="1" customWidth="1"/>
    <col min="23" max="23" width="14.85546875" style="1" bestFit="1" customWidth="1"/>
    <col min="24" max="16384" width="9.140625" style="1"/>
  </cols>
  <sheetData>
    <row r="2" spans="1:23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 ht="27.75" x14ac:dyDescent="0.4">
      <c r="A3" s="41" t="s">
        <v>235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3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3" ht="26.25" customHeight="1" x14ac:dyDescent="0.4">
      <c r="I5" s="7"/>
    </row>
    <row r="6" spans="1:23" ht="26.25" customHeight="1" x14ac:dyDescent="0.4">
      <c r="A6" s="41" t="s">
        <v>3</v>
      </c>
      <c r="C6" s="42" t="s">
        <v>237</v>
      </c>
      <c r="D6" s="42" t="s">
        <v>237</v>
      </c>
      <c r="E6" s="42" t="s">
        <v>237</v>
      </c>
      <c r="F6" s="42" t="s">
        <v>237</v>
      </c>
      <c r="G6" s="42" t="s">
        <v>237</v>
      </c>
      <c r="H6" s="42" t="s">
        <v>237</v>
      </c>
      <c r="I6" s="42" t="s">
        <v>237</v>
      </c>
      <c r="J6" s="42" t="s">
        <v>237</v>
      </c>
      <c r="K6" s="42" t="s">
        <v>237</v>
      </c>
      <c r="M6" s="42" t="s">
        <v>238</v>
      </c>
      <c r="N6" s="42" t="s">
        <v>238</v>
      </c>
      <c r="O6" s="42" t="s">
        <v>238</v>
      </c>
      <c r="P6" s="42" t="s">
        <v>238</v>
      </c>
      <c r="Q6" s="42" t="s">
        <v>238</v>
      </c>
      <c r="R6" s="42" t="s">
        <v>238</v>
      </c>
      <c r="S6" s="42" t="s">
        <v>238</v>
      </c>
      <c r="T6" s="42" t="s">
        <v>238</v>
      </c>
      <c r="U6" s="42" t="s">
        <v>238</v>
      </c>
      <c r="W6" s="3"/>
    </row>
    <row r="7" spans="1:23" ht="26.25" customHeight="1" x14ac:dyDescent="0.4">
      <c r="A7" s="42" t="s">
        <v>3</v>
      </c>
      <c r="C7" s="44" t="s">
        <v>292</v>
      </c>
      <c r="E7" s="44" t="s">
        <v>293</v>
      </c>
      <c r="G7" s="44" t="s">
        <v>294</v>
      </c>
      <c r="I7" s="44" t="s">
        <v>158</v>
      </c>
      <c r="K7" s="44" t="s">
        <v>295</v>
      </c>
      <c r="M7" s="44" t="s">
        <v>292</v>
      </c>
      <c r="O7" s="44" t="s">
        <v>293</v>
      </c>
      <c r="Q7" s="44" t="s">
        <v>294</v>
      </c>
      <c r="S7" s="44" t="s">
        <v>158</v>
      </c>
      <c r="U7" s="44" t="s">
        <v>295</v>
      </c>
    </row>
    <row r="8" spans="1:23" s="29" customFormat="1" ht="32.25" customHeight="1" x14ac:dyDescent="0.75">
      <c r="A8" s="28" t="s">
        <v>22</v>
      </c>
      <c r="C8" s="30">
        <v>0</v>
      </c>
      <c r="D8" s="30"/>
      <c r="E8" s="30">
        <v>0</v>
      </c>
      <c r="F8" s="30"/>
      <c r="G8" s="30">
        <v>-2389650811</v>
      </c>
      <c r="H8" s="30"/>
      <c r="I8" s="30">
        <v>-2389650811</v>
      </c>
      <c r="J8" s="30"/>
      <c r="K8" s="31">
        <f>I8/78916743656162</f>
        <v>-3.0280656553844144E-5</v>
      </c>
      <c r="L8" s="30"/>
      <c r="M8" s="30">
        <v>0</v>
      </c>
      <c r="N8" s="30"/>
      <c r="O8" s="30">
        <v>0</v>
      </c>
      <c r="P8" s="30"/>
      <c r="Q8" s="30">
        <v>-3628592128</v>
      </c>
      <c r="R8" s="30"/>
      <c r="S8" s="30">
        <v>-3628592128</v>
      </c>
      <c r="T8" s="30"/>
      <c r="U8" s="31">
        <f>S8/68724584319866</f>
        <v>-5.2799040749542874E-5</v>
      </c>
    </row>
    <row r="9" spans="1:23" s="29" customFormat="1" ht="32.25" customHeight="1" x14ac:dyDescent="0.75">
      <c r="A9" s="28" t="s">
        <v>19</v>
      </c>
      <c r="C9" s="30">
        <v>0</v>
      </c>
      <c r="D9" s="30"/>
      <c r="E9" s="30">
        <v>-2748281459</v>
      </c>
      <c r="F9" s="30"/>
      <c r="G9" s="30">
        <v>506600374</v>
      </c>
      <c r="H9" s="30"/>
      <c r="I9" s="30">
        <v>-2241681085</v>
      </c>
      <c r="J9" s="30"/>
      <c r="K9" s="31">
        <f t="shared" ref="K9:K34" si="0">I9/78916743656162</f>
        <v>-2.8405646015590055E-5</v>
      </c>
      <c r="L9" s="30"/>
      <c r="M9" s="30">
        <v>0</v>
      </c>
      <c r="N9" s="30"/>
      <c r="O9" s="30">
        <v>-2962671302</v>
      </c>
      <c r="P9" s="30"/>
      <c r="Q9" s="30">
        <v>506600374</v>
      </c>
      <c r="R9" s="30"/>
      <c r="S9" s="30">
        <v>-2456070928</v>
      </c>
      <c r="T9" s="30"/>
      <c r="U9" s="31">
        <f t="shared" ref="U9:U34" si="1">S9/68724584319866</f>
        <v>-3.5737879716647937E-5</v>
      </c>
    </row>
    <row r="10" spans="1:23" s="29" customFormat="1" ht="32.25" customHeight="1" x14ac:dyDescent="0.75">
      <c r="A10" s="28" t="s">
        <v>269</v>
      </c>
      <c r="C10" s="30">
        <v>0</v>
      </c>
      <c r="D10" s="30"/>
      <c r="E10" s="30">
        <v>0</v>
      </c>
      <c r="F10" s="30"/>
      <c r="G10" s="30">
        <v>0</v>
      </c>
      <c r="H10" s="30"/>
      <c r="I10" s="30">
        <v>0</v>
      </c>
      <c r="J10" s="30"/>
      <c r="K10" s="31">
        <f t="shared" si="0"/>
        <v>0</v>
      </c>
      <c r="L10" s="30"/>
      <c r="M10" s="30">
        <v>3474000000</v>
      </c>
      <c r="N10" s="30"/>
      <c r="O10" s="30">
        <v>0</v>
      </c>
      <c r="P10" s="30"/>
      <c r="Q10" s="30">
        <v>-3999419724</v>
      </c>
      <c r="R10" s="30"/>
      <c r="S10" s="30">
        <v>-525419724</v>
      </c>
      <c r="T10" s="30"/>
      <c r="U10" s="31">
        <f t="shared" si="1"/>
        <v>-7.6452950454313414E-6</v>
      </c>
    </row>
    <row r="11" spans="1:23" s="29" customFormat="1" ht="32.25" customHeight="1" x14ac:dyDescent="0.75">
      <c r="A11" s="28" t="s">
        <v>280</v>
      </c>
      <c r="C11" s="30">
        <v>0</v>
      </c>
      <c r="D11" s="30"/>
      <c r="E11" s="30">
        <v>0</v>
      </c>
      <c r="F11" s="30"/>
      <c r="G11" s="30">
        <v>0</v>
      </c>
      <c r="H11" s="30"/>
      <c r="I11" s="30">
        <v>0</v>
      </c>
      <c r="J11" s="30"/>
      <c r="K11" s="31">
        <f t="shared" si="0"/>
        <v>0</v>
      </c>
      <c r="L11" s="30"/>
      <c r="M11" s="30">
        <v>0</v>
      </c>
      <c r="N11" s="30"/>
      <c r="O11" s="30">
        <v>0</v>
      </c>
      <c r="P11" s="30"/>
      <c r="Q11" s="30">
        <v>-5118092251</v>
      </c>
      <c r="R11" s="30"/>
      <c r="S11" s="30">
        <v>-5118092251</v>
      </c>
      <c r="T11" s="30"/>
      <c r="U11" s="31">
        <f t="shared" si="1"/>
        <v>-7.4472509388762197E-5</v>
      </c>
    </row>
    <row r="12" spans="1:23" s="29" customFormat="1" ht="32.25" customHeight="1" x14ac:dyDescent="0.75">
      <c r="A12" s="28" t="s">
        <v>21</v>
      </c>
      <c r="C12" s="30">
        <v>0</v>
      </c>
      <c r="D12" s="30"/>
      <c r="E12" s="30">
        <v>121567309</v>
      </c>
      <c r="F12" s="30"/>
      <c r="G12" s="30">
        <v>0</v>
      </c>
      <c r="H12" s="30"/>
      <c r="I12" s="30">
        <v>121567309</v>
      </c>
      <c r="J12" s="30"/>
      <c r="K12" s="31">
        <f t="shared" si="0"/>
        <v>1.5404501423635178E-6</v>
      </c>
      <c r="L12" s="30"/>
      <c r="M12" s="30">
        <v>0</v>
      </c>
      <c r="N12" s="30"/>
      <c r="O12" s="30">
        <v>1453829162</v>
      </c>
      <c r="P12" s="30"/>
      <c r="Q12" s="30">
        <v>-1383615154</v>
      </c>
      <c r="R12" s="30"/>
      <c r="S12" s="30">
        <v>70214008</v>
      </c>
      <c r="T12" s="30"/>
      <c r="U12" s="31">
        <f t="shared" si="1"/>
        <v>1.021672356331786E-6</v>
      </c>
    </row>
    <row r="13" spans="1:23" s="29" customFormat="1" ht="32.25" customHeight="1" x14ac:dyDescent="0.75">
      <c r="A13" s="28" t="s">
        <v>281</v>
      </c>
      <c r="C13" s="30">
        <v>0</v>
      </c>
      <c r="D13" s="30"/>
      <c r="E13" s="30">
        <v>0</v>
      </c>
      <c r="F13" s="30"/>
      <c r="G13" s="30">
        <v>0</v>
      </c>
      <c r="H13" s="30"/>
      <c r="I13" s="30">
        <v>0</v>
      </c>
      <c r="J13" s="30"/>
      <c r="K13" s="31">
        <f t="shared" si="0"/>
        <v>0</v>
      </c>
      <c r="L13" s="30"/>
      <c r="M13" s="30">
        <v>0</v>
      </c>
      <c r="N13" s="30"/>
      <c r="O13" s="30">
        <v>0</v>
      </c>
      <c r="P13" s="30"/>
      <c r="Q13" s="30">
        <v>-1545911940</v>
      </c>
      <c r="R13" s="30"/>
      <c r="S13" s="30">
        <v>-1545911940</v>
      </c>
      <c r="T13" s="30"/>
      <c r="U13" s="31">
        <f t="shared" si="1"/>
        <v>-2.2494307609120425E-5</v>
      </c>
    </row>
    <row r="14" spans="1:23" s="29" customFormat="1" ht="32.25" customHeight="1" x14ac:dyDescent="0.75">
      <c r="A14" s="28" t="s">
        <v>282</v>
      </c>
      <c r="C14" s="30">
        <v>0</v>
      </c>
      <c r="D14" s="30"/>
      <c r="E14" s="30">
        <v>0</v>
      </c>
      <c r="F14" s="30"/>
      <c r="G14" s="30">
        <v>0</v>
      </c>
      <c r="H14" s="30"/>
      <c r="I14" s="30">
        <v>0</v>
      </c>
      <c r="J14" s="30"/>
      <c r="K14" s="31">
        <f t="shared" si="0"/>
        <v>0</v>
      </c>
      <c r="L14" s="30"/>
      <c r="M14" s="30">
        <v>0</v>
      </c>
      <c r="N14" s="30"/>
      <c r="O14" s="30">
        <v>0</v>
      </c>
      <c r="P14" s="30"/>
      <c r="Q14" s="30">
        <v>57940927</v>
      </c>
      <c r="R14" s="30"/>
      <c r="S14" s="30">
        <v>57940927</v>
      </c>
      <c r="T14" s="30"/>
      <c r="U14" s="31">
        <f t="shared" si="1"/>
        <v>8.4308879527484021E-7</v>
      </c>
    </row>
    <row r="15" spans="1:23" s="29" customFormat="1" ht="32.25" customHeight="1" x14ac:dyDescent="0.75">
      <c r="A15" s="28" t="s">
        <v>283</v>
      </c>
      <c r="C15" s="30">
        <v>0</v>
      </c>
      <c r="D15" s="30"/>
      <c r="E15" s="30">
        <v>0</v>
      </c>
      <c r="F15" s="30"/>
      <c r="G15" s="30">
        <v>0</v>
      </c>
      <c r="H15" s="30"/>
      <c r="I15" s="30">
        <v>0</v>
      </c>
      <c r="J15" s="30"/>
      <c r="K15" s="31">
        <f t="shared" si="0"/>
        <v>0</v>
      </c>
      <c r="L15" s="30"/>
      <c r="M15" s="30">
        <v>0</v>
      </c>
      <c r="N15" s="30"/>
      <c r="O15" s="30">
        <v>0</v>
      </c>
      <c r="P15" s="30"/>
      <c r="Q15" s="30">
        <v>-64085768</v>
      </c>
      <c r="R15" s="30"/>
      <c r="S15" s="30">
        <v>-64085768</v>
      </c>
      <c r="T15" s="30"/>
      <c r="U15" s="31">
        <f t="shared" si="1"/>
        <v>-9.3250135499873698E-7</v>
      </c>
    </row>
    <row r="16" spans="1:23" s="29" customFormat="1" ht="32.25" customHeight="1" x14ac:dyDescent="0.75">
      <c r="A16" s="28" t="s">
        <v>282</v>
      </c>
      <c r="C16" s="30">
        <v>0</v>
      </c>
      <c r="D16" s="30"/>
      <c r="E16" s="30">
        <v>0</v>
      </c>
      <c r="F16" s="30"/>
      <c r="G16" s="30">
        <v>0</v>
      </c>
      <c r="H16" s="30"/>
      <c r="I16" s="30">
        <v>0</v>
      </c>
      <c r="J16" s="30"/>
      <c r="K16" s="31">
        <f t="shared" si="0"/>
        <v>0</v>
      </c>
      <c r="L16" s="30"/>
      <c r="M16" s="30">
        <v>0</v>
      </c>
      <c r="N16" s="30"/>
      <c r="O16" s="30">
        <v>0</v>
      </c>
      <c r="P16" s="30"/>
      <c r="Q16" s="30">
        <v>151446</v>
      </c>
      <c r="R16" s="30"/>
      <c r="S16" s="30">
        <v>151446</v>
      </c>
      <c r="T16" s="30"/>
      <c r="U16" s="31">
        <f t="shared" si="1"/>
        <v>2.2036655659512222E-9</v>
      </c>
    </row>
    <row r="17" spans="1:21" s="29" customFormat="1" ht="32.25" customHeight="1" x14ac:dyDescent="0.75">
      <c r="A17" s="28" t="s">
        <v>23</v>
      </c>
      <c r="C17" s="30">
        <v>0</v>
      </c>
      <c r="D17" s="30"/>
      <c r="E17" s="30">
        <v>-1403950711</v>
      </c>
      <c r="F17" s="30"/>
      <c r="G17" s="30">
        <v>0</v>
      </c>
      <c r="H17" s="30"/>
      <c r="I17" s="30">
        <v>-1403950711</v>
      </c>
      <c r="J17" s="30"/>
      <c r="K17" s="31">
        <f t="shared" si="0"/>
        <v>-1.7790276764547878E-5</v>
      </c>
      <c r="L17" s="30"/>
      <c r="M17" s="30">
        <v>40420369440</v>
      </c>
      <c r="N17" s="30"/>
      <c r="O17" s="30">
        <v>-6468649315</v>
      </c>
      <c r="P17" s="30"/>
      <c r="Q17" s="30">
        <v>-33584712061</v>
      </c>
      <c r="R17" s="30"/>
      <c r="S17" s="30">
        <v>367008064</v>
      </c>
      <c r="T17" s="30"/>
      <c r="U17" s="31">
        <f t="shared" si="1"/>
        <v>5.340273318960041E-6</v>
      </c>
    </row>
    <row r="18" spans="1:21" s="29" customFormat="1" ht="32.25" customHeight="1" x14ac:dyDescent="0.75">
      <c r="A18" s="28" t="s">
        <v>272</v>
      </c>
      <c r="C18" s="30">
        <v>0</v>
      </c>
      <c r="D18" s="30"/>
      <c r="E18" s="30">
        <v>0</v>
      </c>
      <c r="F18" s="30"/>
      <c r="G18" s="30">
        <v>0</v>
      </c>
      <c r="H18" s="30"/>
      <c r="I18" s="30">
        <v>0</v>
      </c>
      <c r="J18" s="30"/>
      <c r="K18" s="31">
        <f t="shared" si="0"/>
        <v>0</v>
      </c>
      <c r="L18" s="30"/>
      <c r="M18" s="30">
        <v>139922860</v>
      </c>
      <c r="N18" s="30"/>
      <c r="O18" s="30">
        <v>0</v>
      </c>
      <c r="P18" s="30"/>
      <c r="Q18" s="30">
        <v>-279519376</v>
      </c>
      <c r="R18" s="30"/>
      <c r="S18" s="30">
        <v>-139596516</v>
      </c>
      <c r="T18" s="30"/>
      <c r="U18" s="31">
        <f t="shared" si="1"/>
        <v>-2.0312456944122582E-6</v>
      </c>
    </row>
    <row r="19" spans="1:21" s="29" customFormat="1" ht="32.25" customHeight="1" x14ac:dyDescent="0.75">
      <c r="A19" s="28" t="s">
        <v>284</v>
      </c>
      <c r="C19" s="30">
        <v>0</v>
      </c>
      <c r="D19" s="30"/>
      <c r="E19" s="30">
        <v>0</v>
      </c>
      <c r="F19" s="30"/>
      <c r="G19" s="30">
        <v>0</v>
      </c>
      <c r="H19" s="30"/>
      <c r="I19" s="30">
        <v>0</v>
      </c>
      <c r="J19" s="30"/>
      <c r="K19" s="31">
        <f t="shared" si="0"/>
        <v>0</v>
      </c>
      <c r="L19" s="30"/>
      <c r="M19" s="30">
        <v>0</v>
      </c>
      <c r="N19" s="30"/>
      <c r="O19" s="30">
        <v>0</v>
      </c>
      <c r="P19" s="30"/>
      <c r="Q19" s="30">
        <v>1898243</v>
      </c>
      <c r="R19" s="30"/>
      <c r="S19" s="30">
        <v>1898243</v>
      </c>
      <c r="T19" s="30"/>
      <c r="U19" s="31">
        <f t="shared" si="1"/>
        <v>2.7621018283136865E-8</v>
      </c>
    </row>
    <row r="20" spans="1:21" s="29" customFormat="1" ht="32.25" customHeight="1" x14ac:dyDescent="0.75">
      <c r="A20" s="28" t="s">
        <v>274</v>
      </c>
      <c r="C20" s="30">
        <v>0</v>
      </c>
      <c r="D20" s="30"/>
      <c r="E20" s="30">
        <v>0</v>
      </c>
      <c r="F20" s="30"/>
      <c r="G20" s="30">
        <v>0</v>
      </c>
      <c r="H20" s="30"/>
      <c r="I20" s="30">
        <v>0</v>
      </c>
      <c r="J20" s="30"/>
      <c r="K20" s="31">
        <f t="shared" si="0"/>
        <v>0</v>
      </c>
      <c r="L20" s="30"/>
      <c r="M20" s="30">
        <v>4250000000</v>
      </c>
      <c r="N20" s="30"/>
      <c r="O20" s="30">
        <v>0</v>
      </c>
      <c r="P20" s="30"/>
      <c r="Q20" s="30">
        <v>-892154542</v>
      </c>
      <c r="R20" s="30"/>
      <c r="S20" s="30">
        <v>3357845458</v>
      </c>
      <c r="T20" s="30"/>
      <c r="U20" s="31">
        <f t="shared" si="1"/>
        <v>4.8859450969852696E-5</v>
      </c>
    </row>
    <row r="21" spans="1:21" s="29" customFormat="1" ht="32.25" customHeight="1" x14ac:dyDescent="0.75">
      <c r="A21" s="28" t="s">
        <v>285</v>
      </c>
      <c r="C21" s="30">
        <v>0</v>
      </c>
      <c r="D21" s="30"/>
      <c r="E21" s="30">
        <v>0</v>
      </c>
      <c r="F21" s="30"/>
      <c r="G21" s="30">
        <v>0</v>
      </c>
      <c r="H21" s="30"/>
      <c r="I21" s="30">
        <v>0</v>
      </c>
      <c r="J21" s="30"/>
      <c r="K21" s="31">
        <f t="shared" si="0"/>
        <v>0</v>
      </c>
      <c r="L21" s="30"/>
      <c r="M21" s="30">
        <v>0</v>
      </c>
      <c r="N21" s="30"/>
      <c r="O21" s="30">
        <v>0</v>
      </c>
      <c r="P21" s="30"/>
      <c r="Q21" s="30">
        <v>3204818160</v>
      </c>
      <c r="R21" s="30"/>
      <c r="S21" s="30">
        <v>3204818160</v>
      </c>
      <c r="T21" s="30"/>
      <c r="U21" s="31">
        <f t="shared" si="1"/>
        <v>4.6632776199616724E-5</v>
      </c>
    </row>
    <row r="22" spans="1:21" s="29" customFormat="1" ht="32.25" customHeight="1" x14ac:dyDescent="0.75">
      <c r="A22" s="28" t="s">
        <v>286</v>
      </c>
      <c r="C22" s="30">
        <v>0</v>
      </c>
      <c r="D22" s="30"/>
      <c r="E22" s="30">
        <v>0</v>
      </c>
      <c r="F22" s="30"/>
      <c r="G22" s="30">
        <v>0</v>
      </c>
      <c r="H22" s="30"/>
      <c r="I22" s="30">
        <v>0</v>
      </c>
      <c r="J22" s="30"/>
      <c r="K22" s="31">
        <f t="shared" si="0"/>
        <v>0</v>
      </c>
      <c r="L22" s="30"/>
      <c r="M22" s="30">
        <v>0</v>
      </c>
      <c r="N22" s="30"/>
      <c r="O22" s="30">
        <v>0</v>
      </c>
      <c r="P22" s="30"/>
      <c r="Q22" s="30">
        <v>196688012</v>
      </c>
      <c r="R22" s="30"/>
      <c r="S22" s="30">
        <v>196688012</v>
      </c>
      <c r="T22" s="30"/>
      <c r="U22" s="31">
        <f t="shared" si="1"/>
        <v>2.8619745604360681E-6</v>
      </c>
    </row>
    <row r="23" spans="1:21" s="29" customFormat="1" ht="32.25" customHeight="1" x14ac:dyDescent="0.75">
      <c r="A23" s="28" t="s">
        <v>25</v>
      </c>
      <c r="C23" s="30">
        <v>0</v>
      </c>
      <c r="D23" s="30"/>
      <c r="E23" s="30">
        <v>461444076</v>
      </c>
      <c r="F23" s="30"/>
      <c r="G23" s="30">
        <v>0</v>
      </c>
      <c r="H23" s="30"/>
      <c r="I23" s="30">
        <v>461444076</v>
      </c>
      <c r="J23" s="30"/>
      <c r="K23" s="31">
        <f t="shared" si="0"/>
        <v>5.8472265152056793E-6</v>
      </c>
      <c r="L23" s="30"/>
      <c r="M23" s="30">
        <v>0</v>
      </c>
      <c r="N23" s="30"/>
      <c r="O23" s="30">
        <v>82138809</v>
      </c>
      <c r="P23" s="30"/>
      <c r="Q23" s="30">
        <v>5092188</v>
      </c>
      <c r="R23" s="30"/>
      <c r="S23" s="30">
        <v>87230997</v>
      </c>
      <c r="T23" s="30"/>
      <c r="U23" s="31">
        <f t="shared" si="1"/>
        <v>1.2692837339546396E-6</v>
      </c>
    </row>
    <row r="24" spans="1:21" s="29" customFormat="1" ht="32.25" customHeight="1" x14ac:dyDescent="0.75">
      <c r="A24" s="28" t="s">
        <v>18</v>
      </c>
      <c r="C24" s="30">
        <v>0</v>
      </c>
      <c r="D24" s="30"/>
      <c r="E24" s="30">
        <v>13877331544</v>
      </c>
      <c r="F24" s="30"/>
      <c r="G24" s="30">
        <v>0</v>
      </c>
      <c r="H24" s="30"/>
      <c r="I24" s="30">
        <v>13877331544</v>
      </c>
      <c r="J24" s="30"/>
      <c r="K24" s="31">
        <f t="shared" si="0"/>
        <v>1.7584774663869987E-4</v>
      </c>
      <c r="L24" s="30"/>
      <c r="M24" s="30">
        <v>17676495734</v>
      </c>
      <c r="N24" s="30"/>
      <c r="O24" s="30">
        <v>78266223278</v>
      </c>
      <c r="P24" s="30"/>
      <c r="Q24" s="30">
        <v>0</v>
      </c>
      <c r="R24" s="30"/>
      <c r="S24" s="30">
        <v>95942719012</v>
      </c>
      <c r="T24" s="30"/>
      <c r="U24" s="31">
        <f t="shared" si="1"/>
        <v>1.3960465525037179E-3</v>
      </c>
    </row>
    <row r="25" spans="1:21" s="29" customFormat="1" ht="32.25" customHeight="1" x14ac:dyDescent="0.75">
      <c r="A25" s="28" t="s">
        <v>20</v>
      </c>
      <c r="C25" s="30">
        <v>0</v>
      </c>
      <c r="D25" s="30"/>
      <c r="E25" s="30">
        <v>18272080373</v>
      </c>
      <c r="F25" s="30"/>
      <c r="G25" s="30">
        <v>0</v>
      </c>
      <c r="H25" s="30"/>
      <c r="I25" s="30">
        <v>18272080373</v>
      </c>
      <c r="J25" s="30"/>
      <c r="K25" s="31">
        <f t="shared" si="0"/>
        <v>2.3153616744009273E-4</v>
      </c>
      <c r="L25" s="30"/>
      <c r="M25" s="30">
        <v>96022500000</v>
      </c>
      <c r="N25" s="30"/>
      <c r="O25" s="30">
        <v>122979282436</v>
      </c>
      <c r="P25" s="30"/>
      <c r="Q25" s="30">
        <v>0</v>
      </c>
      <c r="R25" s="30"/>
      <c r="S25" s="30">
        <v>219001782436</v>
      </c>
      <c r="T25" s="30"/>
      <c r="U25" s="31">
        <f t="shared" si="1"/>
        <v>3.1866585240690041E-3</v>
      </c>
    </row>
    <row r="26" spans="1:21" s="29" customFormat="1" ht="32.25" customHeight="1" x14ac:dyDescent="0.75">
      <c r="A26" s="28" t="s">
        <v>29</v>
      </c>
      <c r="C26" s="30">
        <v>0</v>
      </c>
      <c r="D26" s="30"/>
      <c r="E26" s="30">
        <v>15333813507</v>
      </c>
      <c r="F26" s="30"/>
      <c r="G26" s="30">
        <v>0</v>
      </c>
      <c r="H26" s="30"/>
      <c r="I26" s="30">
        <v>15333813507</v>
      </c>
      <c r="J26" s="30"/>
      <c r="K26" s="31">
        <f t="shared" si="0"/>
        <v>1.9430367747824199E-4</v>
      </c>
      <c r="L26" s="30"/>
      <c r="M26" s="30">
        <v>0</v>
      </c>
      <c r="N26" s="30"/>
      <c r="O26" s="30">
        <v>9401207497</v>
      </c>
      <c r="P26" s="30"/>
      <c r="Q26" s="30">
        <v>0</v>
      </c>
      <c r="R26" s="30"/>
      <c r="S26" s="30">
        <v>9401207497</v>
      </c>
      <c r="T26" s="30"/>
      <c r="U26" s="31">
        <f t="shared" si="1"/>
        <v>1.3679540720455726E-4</v>
      </c>
    </row>
    <row r="27" spans="1:21" s="29" customFormat="1" ht="32.25" customHeight="1" x14ac:dyDescent="0.75">
      <c r="A27" s="28" t="s">
        <v>26</v>
      </c>
      <c r="C27" s="30">
        <v>0</v>
      </c>
      <c r="D27" s="30"/>
      <c r="E27" s="30">
        <v>82158087</v>
      </c>
      <c r="F27" s="30"/>
      <c r="G27" s="30">
        <v>0</v>
      </c>
      <c r="H27" s="30"/>
      <c r="I27" s="30">
        <v>82158087</v>
      </c>
      <c r="J27" s="30"/>
      <c r="K27" s="31">
        <f t="shared" si="0"/>
        <v>1.0410729484475493E-6</v>
      </c>
      <c r="L27" s="30"/>
      <c r="M27" s="30">
        <v>0</v>
      </c>
      <c r="N27" s="30"/>
      <c r="O27" s="30">
        <v>11403364</v>
      </c>
      <c r="P27" s="30"/>
      <c r="Q27" s="30">
        <v>0</v>
      </c>
      <c r="R27" s="30"/>
      <c r="S27" s="30">
        <v>11403364</v>
      </c>
      <c r="T27" s="30"/>
      <c r="U27" s="31">
        <f t="shared" si="1"/>
        <v>1.6592845359275117E-7</v>
      </c>
    </row>
    <row r="28" spans="1:21" s="29" customFormat="1" ht="32.25" customHeight="1" x14ac:dyDescent="0.75">
      <c r="A28" s="28" t="s">
        <v>30</v>
      </c>
      <c r="C28" s="30">
        <v>0</v>
      </c>
      <c r="D28" s="30"/>
      <c r="E28" s="30">
        <v>-472891</v>
      </c>
      <c r="F28" s="30"/>
      <c r="G28" s="30">
        <v>0</v>
      </c>
      <c r="H28" s="30"/>
      <c r="I28" s="30">
        <v>-472891</v>
      </c>
      <c r="J28" s="30"/>
      <c r="K28" s="31">
        <f t="shared" si="0"/>
        <v>-5.9922771530002881E-9</v>
      </c>
      <c r="L28" s="30"/>
      <c r="M28" s="30">
        <v>0</v>
      </c>
      <c r="N28" s="30"/>
      <c r="O28" s="30">
        <v>-472891</v>
      </c>
      <c r="P28" s="30"/>
      <c r="Q28" s="30">
        <v>0</v>
      </c>
      <c r="R28" s="30"/>
      <c r="S28" s="30">
        <v>-472891</v>
      </c>
      <c r="T28" s="30"/>
      <c r="U28" s="31">
        <f t="shared" si="1"/>
        <v>-6.8809583161538725E-9</v>
      </c>
    </row>
    <row r="29" spans="1:21" s="29" customFormat="1" ht="32.25" customHeight="1" x14ac:dyDescent="0.75">
      <c r="A29" s="28" t="s">
        <v>15</v>
      </c>
      <c r="C29" s="30">
        <v>0</v>
      </c>
      <c r="D29" s="30"/>
      <c r="E29" s="30">
        <v>0</v>
      </c>
      <c r="F29" s="30"/>
      <c r="G29" s="30">
        <v>0</v>
      </c>
      <c r="H29" s="30"/>
      <c r="I29" s="30">
        <v>0</v>
      </c>
      <c r="J29" s="30"/>
      <c r="K29" s="31">
        <f t="shared" si="0"/>
        <v>0</v>
      </c>
      <c r="L29" s="30"/>
      <c r="M29" s="30">
        <v>0</v>
      </c>
      <c r="N29" s="30"/>
      <c r="O29" s="30">
        <v>0</v>
      </c>
      <c r="P29" s="30"/>
      <c r="Q29" s="30">
        <v>0</v>
      </c>
      <c r="R29" s="30"/>
      <c r="S29" s="30">
        <v>0</v>
      </c>
      <c r="T29" s="30"/>
      <c r="U29" s="31">
        <f t="shared" si="1"/>
        <v>0</v>
      </c>
    </row>
    <row r="30" spans="1:21" s="29" customFormat="1" ht="32.25" customHeight="1" x14ac:dyDescent="0.75">
      <c r="A30" s="28" t="s">
        <v>17</v>
      </c>
      <c r="C30" s="30">
        <v>0</v>
      </c>
      <c r="D30" s="30"/>
      <c r="E30" s="30">
        <v>0</v>
      </c>
      <c r="F30" s="30"/>
      <c r="G30" s="30">
        <v>0</v>
      </c>
      <c r="H30" s="30"/>
      <c r="I30" s="30">
        <v>0</v>
      </c>
      <c r="J30" s="30"/>
      <c r="K30" s="31">
        <f t="shared" si="0"/>
        <v>0</v>
      </c>
      <c r="L30" s="30"/>
      <c r="M30" s="30">
        <v>0</v>
      </c>
      <c r="N30" s="30"/>
      <c r="O30" s="30">
        <v>0</v>
      </c>
      <c r="P30" s="30"/>
      <c r="Q30" s="30">
        <v>0</v>
      </c>
      <c r="R30" s="30"/>
      <c r="S30" s="30">
        <v>0</v>
      </c>
      <c r="T30" s="30"/>
      <c r="U30" s="31">
        <f t="shared" si="1"/>
        <v>0</v>
      </c>
    </row>
    <row r="31" spans="1:21" s="29" customFormat="1" ht="32.25" customHeight="1" x14ac:dyDescent="0.75">
      <c r="A31" s="28" t="s">
        <v>27</v>
      </c>
      <c r="C31" s="30">
        <v>0</v>
      </c>
      <c r="D31" s="30"/>
      <c r="E31" s="30">
        <v>-1272152630</v>
      </c>
      <c r="F31" s="30"/>
      <c r="G31" s="30">
        <v>0</v>
      </c>
      <c r="H31" s="30"/>
      <c r="I31" s="30">
        <v>-1272152630</v>
      </c>
      <c r="J31" s="30"/>
      <c r="K31" s="31">
        <f t="shared" si="0"/>
        <v>-1.6120186554360791E-5</v>
      </c>
      <c r="L31" s="30"/>
      <c r="M31" s="30">
        <v>0</v>
      </c>
      <c r="N31" s="30"/>
      <c r="O31" s="30">
        <v>-1280834063</v>
      </c>
      <c r="P31" s="30"/>
      <c r="Q31" s="30">
        <v>0</v>
      </c>
      <c r="R31" s="30"/>
      <c r="S31" s="30">
        <v>-1280834063</v>
      </c>
      <c r="T31" s="30"/>
      <c r="U31" s="31">
        <f t="shared" si="1"/>
        <v>-1.8637203493855885E-5</v>
      </c>
    </row>
    <row r="32" spans="1:21" s="29" customFormat="1" ht="32.25" customHeight="1" x14ac:dyDescent="0.75">
      <c r="A32" s="28" t="s">
        <v>28</v>
      </c>
      <c r="C32" s="30">
        <v>0</v>
      </c>
      <c r="D32" s="30"/>
      <c r="E32" s="30">
        <v>914269387</v>
      </c>
      <c r="F32" s="30"/>
      <c r="G32" s="30">
        <v>0</v>
      </c>
      <c r="H32" s="30"/>
      <c r="I32" s="30">
        <v>914269387</v>
      </c>
      <c r="J32" s="30"/>
      <c r="K32" s="31">
        <f t="shared" si="0"/>
        <v>1.1585239641709568E-5</v>
      </c>
      <c r="L32" s="30"/>
      <c r="M32" s="30">
        <v>0</v>
      </c>
      <c r="N32" s="30"/>
      <c r="O32" s="30">
        <v>2225481052</v>
      </c>
      <c r="P32" s="30"/>
      <c r="Q32" s="30">
        <v>0</v>
      </c>
      <c r="R32" s="30"/>
      <c r="S32" s="30">
        <v>2225481052</v>
      </c>
      <c r="T32" s="30"/>
      <c r="U32" s="31">
        <f t="shared" si="1"/>
        <v>3.2382604769814335E-5</v>
      </c>
    </row>
    <row r="33" spans="1:21" s="29" customFormat="1" ht="32.25" customHeight="1" x14ac:dyDescent="0.75">
      <c r="A33" s="28" t="s">
        <v>24</v>
      </c>
      <c r="C33" s="30">
        <v>0</v>
      </c>
      <c r="D33" s="30"/>
      <c r="E33" s="30">
        <v>138985973</v>
      </c>
      <c r="F33" s="30"/>
      <c r="G33" s="30">
        <v>0</v>
      </c>
      <c r="H33" s="30"/>
      <c r="I33" s="30">
        <v>138985973</v>
      </c>
      <c r="J33" s="30"/>
      <c r="K33" s="31">
        <f t="shared" si="0"/>
        <v>1.7611721741276847E-6</v>
      </c>
      <c r="L33" s="30"/>
      <c r="M33" s="30">
        <v>0</v>
      </c>
      <c r="N33" s="30"/>
      <c r="O33" s="30">
        <v>68349395</v>
      </c>
      <c r="P33" s="30"/>
      <c r="Q33" s="30">
        <v>0</v>
      </c>
      <c r="R33" s="30"/>
      <c r="S33" s="30">
        <v>68349395</v>
      </c>
      <c r="T33" s="30"/>
      <c r="U33" s="31">
        <f t="shared" si="1"/>
        <v>9.9454068258718372E-7</v>
      </c>
    </row>
    <row r="34" spans="1:21" s="29" customFormat="1" ht="32.25" customHeight="1" x14ac:dyDescent="0.75">
      <c r="A34" s="28" t="s">
        <v>355</v>
      </c>
      <c r="C34" s="30">
        <v>0</v>
      </c>
      <c r="D34" s="30"/>
      <c r="E34" s="30">
        <v>0</v>
      </c>
      <c r="F34" s="30"/>
      <c r="G34" s="30">
        <v>0</v>
      </c>
      <c r="H34" s="30"/>
      <c r="I34" s="30">
        <v>0</v>
      </c>
      <c r="J34" s="30"/>
      <c r="K34" s="31">
        <f t="shared" si="0"/>
        <v>0</v>
      </c>
      <c r="L34" s="30"/>
      <c r="M34" s="30">
        <v>1025440500</v>
      </c>
      <c r="N34" s="30"/>
      <c r="O34" s="30">
        <v>0</v>
      </c>
      <c r="P34" s="30"/>
      <c r="Q34" s="30">
        <v>0</v>
      </c>
      <c r="R34" s="30"/>
      <c r="S34" s="30">
        <v>0</v>
      </c>
      <c r="T34" s="30"/>
      <c r="U34" s="31">
        <f t="shared" si="1"/>
        <v>0</v>
      </c>
    </row>
    <row r="35" spans="1:21" s="29" customFormat="1" ht="32.25" customHeight="1" thickBot="1" x14ac:dyDescent="0.75">
      <c r="C35" s="30"/>
      <c r="D35" s="32"/>
      <c r="E35" s="33">
        <f>SUM(E8:E34)</f>
        <v>43776792565</v>
      </c>
      <c r="F35" s="32"/>
      <c r="G35" s="33">
        <f>SUM(G8:G34)</f>
        <v>-1883050437</v>
      </c>
      <c r="H35" s="32"/>
      <c r="I35" s="34">
        <f>SUM(I8:I34)</f>
        <v>41893742128</v>
      </c>
      <c r="J35" s="32"/>
      <c r="K35" s="35">
        <f>SUM(K8:K34)</f>
        <v>5.3085999481339264E-4</v>
      </c>
      <c r="L35" s="32"/>
      <c r="M35" s="34">
        <f>SUM(M8:M34)</f>
        <v>163008728534</v>
      </c>
      <c r="N35" s="32"/>
      <c r="O35" s="34">
        <f>SUM(O8:O34)</f>
        <v>203775287422</v>
      </c>
      <c r="P35" s="32"/>
      <c r="Q35" s="33">
        <f>SUM(Q8:Q34)</f>
        <v>-46522913594</v>
      </c>
      <c r="R35" s="32"/>
      <c r="S35" s="34">
        <f>SUM(S8:S34)</f>
        <v>319235661862</v>
      </c>
      <c r="T35" s="30"/>
      <c r="U35" s="35">
        <f>SUM(U8:U33)</f>
        <v>4.6451450382904609E-3</v>
      </c>
    </row>
    <row r="36" spans="1:21" ht="18.7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53"/>
  <sheetViews>
    <sheetView rightToLeft="1" view="pageBreakPreview" zoomScale="60" zoomScaleNormal="100" workbookViewId="0">
      <selection activeCell="C50" sqref="C50"/>
    </sheetView>
  </sheetViews>
  <sheetFormatPr defaultRowHeight="18" x14ac:dyDescent="0.4"/>
  <cols>
    <col min="1" max="1" width="60.140625" style="1" bestFit="1" customWidth="1"/>
    <col min="2" max="2" width="1" style="1" customWidth="1"/>
    <col min="3" max="3" width="23.5703125" style="5" bestFit="1" customWidth="1"/>
    <col min="4" max="4" width="1" style="5" customWidth="1"/>
    <col min="5" max="5" width="23.5703125" style="5" bestFit="1" customWidth="1"/>
    <col min="6" max="6" width="1" style="5" customWidth="1"/>
    <col min="7" max="7" width="23.5703125" style="5" bestFit="1" customWidth="1"/>
    <col min="8" max="8" width="1" style="5" customWidth="1"/>
    <col min="9" max="9" width="26" style="5" bestFit="1" customWidth="1"/>
    <col min="10" max="10" width="1" style="5" customWidth="1"/>
    <col min="11" max="11" width="26" style="5" bestFit="1" customWidth="1"/>
    <col min="12" max="12" width="1" style="5" customWidth="1"/>
    <col min="13" max="13" width="26" style="5" bestFit="1" customWidth="1"/>
    <col min="14" max="14" width="1" style="5" customWidth="1"/>
    <col min="15" max="15" width="23.5703125" style="5" bestFit="1" customWidth="1"/>
    <col min="16" max="16" width="1" style="5" customWidth="1"/>
    <col min="17" max="17" width="26" style="5" bestFit="1" customWidth="1"/>
    <col min="18" max="18" width="1" style="1" customWidth="1"/>
    <col min="19" max="19" width="9.140625" style="1" customWidth="1"/>
    <col min="20" max="20" width="22" style="1" bestFit="1" customWidth="1"/>
    <col min="21" max="16384" width="9.140625" style="1"/>
  </cols>
  <sheetData>
    <row r="2" spans="1:17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7.75" x14ac:dyDescent="0.4">
      <c r="A3" s="41" t="s">
        <v>235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27.75" x14ac:dyDescent="0.4">
      <c r="A6" s="41" t="s">
        <v>239</v>
      </c>
      <c r="C6" s="42" t="s">
        <v>237</v>
      </c>
      <c r="D6" s="42" t="s">
        <v>237</v>
      </c>
      <c r="E6" s="42" t="s">
        <v>237</v>
      </c>
      <c r="F6" s="42" t="s">
        <v>237</v>
      </c>
      <c r="G6" s="42" t="s">
        <v>237</v>
      </c>
      <c r="H6" s="42" t="s">
        <v>237</v>
      </c>
      <c r="I6" s="42" t="s">
        <v>237</v>
      </c>
      <c r="K6" s="42" t="s">
        <v>238</v>
      </c>
      <c r="L6" s="42" t="s">
        <v>238</v>
      </c>
      <c r="M6" s="42" t="s">
        <v>238</v>
      </c>
      <c r="N6" s="42" t="s">
        <v>238</v>
      </c>
      <c r="O6" s="42" t="s">
        <v>238</v>
      </c>
      <c r="P6" s="42" t="s">
        <v>238</v>
      </c>
      <c r="Q6" s="42" t="s">
        <v>238</v>
      </c>
    </row>
    <row r="7" spans="1:17" ht="27.75" x14ac:dyDescent="0.4">
      <c r="A7" s="42" t="s">
        <v>239</v>
      </c>
      <c r="C7" s="44" t="s">
        <v>296</v>
      </c>
      <c r="E7" s="44" t="s">
        <v>293</v>
      </c>
      <c r="G7" s="44" t="s">
        <v>294</v>
      </c>
      <c r="I7" s="44" t="s">
        <v>297</v>
      </c>
      <c r="K7" s="44" t="s">
        <v>296</v>
      </c>
      <c r="M7" s="44" t="s">
        <v>293</v>
      </c>
      <c r="O7" s="44" t="s">
        <v>294</v>
      </c>
      <c r="Q7" s="44" t="s">
        <v>297</v>
      </c>
    </row>
    <row r="8" spans="1:17" ht="39" customHeight="1" x14ac:dyDescent="0.65">
      <c r="A8" s="25" t="s">
        <v>84</v>
      </c>
      <c r="B8" s="26"/>
      <c r="C8" s="27">
        <v>28786890475</v>
      </c>
      <c r="D8" s="27"/>
      <c r="E8" s="27">
        <v>65576250</v>
      </c>
      <c r="F8" s="27"/>
      <c r="G8" s="27">
        <v>-6392018515</v>
      </c>
      <c r="H8" s="27"/>
      <c r="I8" s="27">
        <v>22460448210</v>
      </c>
      <c r="J8" s="27"/>
      <c r="K8" s="27">
        <v>215237027461</v>
      </c>
      <c r="L8" s="27"/>
      <c r="M8" s="27">
        <v>-296923750</v>
      </c>
      <c r="N8" s="27"/>
      <c r="O8" s="27">
        <v>-6392018515</v>
      </c>
      <c r="P8" s="27"/>
      <c r="Q8" s="27">
        <v>208548085196</v>
      </c>
    </row>
    <row r="9" spans="1:17" ht="39" customHeight="1" x14ac:dyDescent="0.65">
      <c r="A9" s="25" t="s">
        <v>127</v>
      </c>
      <c r="B9" s="26"/>
      <c r="C9" s="27">
        <v>14306685</v>
      </c>
      <c r="D9" s="27"/>
      <c r="E9" s="27">
        <v>0</v>
      </c>
      <c r="F9" s="27"/>
      <c r="G9" s="27">
        <v>273375</v>
      </c>
      <c r="H9" s="27"/>
      <c r="I9" s="27">
        <v>14580060</v>
      </c>
      <c r="J9" s="27"/>
      <c r="K9" s="27">
        <v>239725927</v>
      </c>
      <c r="L9" s="27"/>
      <c r="M9" s="27">
        <v>0</v>
      </c>
      <c r="N9" s="27"/>
      <c r="O9" s="27">
        <v>273375</v>
      </c>
      <c r="P9" s="27"/>
      <c r="Q9" s="27">
        <v>239999302</v>
      </c>
    </row>
    <row r="10" spans="1:17" ht="39" customHeight="1" x14ac:dyDescent="0.65">
      <c r="A10" s="25" t="s">
        <v>63</v>
      </c>
      <c r="B10" s="26"/>
      <c r="C10" s="27">
        <v>1341341564</v>
      </c>
      <c r="D10" s="27"/>
      <c r="E10" s="27">
        <v>-4283223524</v>
      </c>
      <c r="F10" s="27"/>
      <c r="G10" s="27">
        <v>2805769775</v>
      </c>
      <c r="H10" s="27"/>
      <c r="I10" s="27">
        <v>-136112185</v>
      </c>
      <c r="J10" s="27"/>
      <c r="K10" s="27">
        <v>24569589281</v>
      </c>
      <c r="L10" s="27"/>
      <c r="M10" s="27">
        <v>2317009766</v>
      </c>
      <c r="N10" s="27"/>
      <c r="O10" s="27">
        <v>2805769775</v>
      </c>
      <c r="P10" s="27"/>
      <c r="Q10" s="27">
        <v>29692368822</v>
      </c>
    </row>
    <row r="11" spans="1:17" ht="39" customHeight="1" x14ac:dyDescent="0.65">
      <c r="A11" s="25" t="s">
        <v>120</v>
      </c>
      <c r="B11" s="26"/>
      <c r="C11" s="27">
        <v>46353372738</v>
      </c>
      <c r="D11" s="27"/>
      <c r="E11" s="27">
        <v>-15773449304</v>
      </c>
      <c r="F11" s="27"/>
      <c r="G11" s="27">
        <v>1094178092</v>
      </c>
      <c r="H11" s="27"/>
      <c r="I11" s="27">
        <v>31674101526</v>
      </c>
      <c r="J11" s="27"/>
      <c r="K11" s="27">
        <v>498179698342</v>
      </c>
      <c r="L11" s="27"/>
      <c r="M11" s="27">
        <v>236993528375</v>
      </c>
      <c r="N11" s="27"/>
      <c r="O11" s="27">
        <v>1094178092</v>
      </c>
      <c r="P11" s="27"/>
      <c r="Q11" s="27">
        <v>736267404809</v>
      </c>
    </row>
    <row r="12" spans="1:17" ht="39" customHeight="1" x14ac:dyDescent="0.65">
      <c r="A12" s="25" t="s">
        <v>57</v>
      </c>
      <c r="B12" s="26"/>
      <c r="C12" s="27">
        <v>0</v>
      </c>
      <c r="D12" s="27"/>
      <c r="E12" s="27">
        <v>0</v>
      </c>
      <c r="F12" s="27"/>
      <c r="G12" s="27">
        <v>1366579</v>
      </c>
      <c r="H12" s="27"/>
      <c r="I12" s="27">
        <v>1366579</v>
      </c>
      <c r="J12" s="27"/>
      <c r="K12" s="27">
        <v>0</v>
      </c>
      <c r="L12" s="27"/>
      <c r="M12" s="27">
        <v>0</v>
      </c>
      <c r="N12" s="27"/>
      <c r="O12" s="27">
        <v>1366579</v>
      </c>
      <c r="P12" s="27"/>
      <c r="Q12" s="27">
        <v>1366579</v>
      </c>
    </row>
    <row r="13" spans="1:17" ht="39" customHeight="1" x14ac:dyDescent="0.65">
      <c r="A13" s="25" t="s">
        <v>81</v>
      </c>
      <c r="B13" s="26"/>
      <c r="C13" s="27">
        <v>92558170997</v>
      </c>
      <c r="D13" s="27"/>
      <c r="E13" s="27">
        <v>64987237056</v>
      </c>
      <c r="F13" s="27"/>
      <c r="G13" s="27">
        <v>981695</v>
      </c>
      <c r="H13" s="27"/>
      <c r="I13" s="27">
        <v>157546389748</v>
      </c>
      <c r="J13" s="27"/>
      <c r="K13" s="27">
        <v>1010765321680</v>
      </c>
      <c r="L13" s="27"/>
      <c r="M13" s="27">
        <v>63809112056</v>
      </c>
      <c r="N13" s="27"/>
      <c r="O13" s="27">
        <v>981695</v>
      </c>
      <c r="P13" s="27"/>
      <c r="Q13" s="27">
        <v>1074575415431</v>
      </c>
    </row>
    <row r="14" spans="1:17" ht="39" customHeight="1" x14ac:dyDescent="0.65">
      <c r="A14" s="25" t="s">
        <v>111</v>
      </c>
      <c r="B14" s="26"/>
      <c r="C14" s="27">
        <v>54290061197</v>
      </c>
      <c r="D14" s="27"/>
      <c r="E14" s="27">
        <v>0</v>
      </c>
      <c r="F14" s="27"/>
      <c r="G14" s="27">
        <v>375977213847</v>
      </c>
      <c r="H14" s="27"/>
      <c r="I14" s="27">
        <v>430267275044</v>
      </c>
      <c r="J14" s="27"/>
      <c r="K14" s="27">
        <v>344540214018</v>
      </c>
      <c r="L14" s="27"/>
      <c r="M14" s="27">
        <v>0</v>
      </c>
      <c r="N14" s="27"/>
      <c r="O14" s="27">
        <v>376165183863</v>
      </c>
      <c r="P14" s="27"/>
      <c r="Q14" s="27">
        <v>720705397881</v>
      </c>
    </row>
    <row r="15" spans="1:17" ht="39" customHeight="1" x14ac:dyDescent="0.65">
      <c r="A15" s="25" t="s">
        <v>249</v>
      </c>
      <c r="B15" s="26"/>
      <c r="C15" s="27">
        <v>0</v>
      </c>
      <c r="D15" s="27"/>
      <c r="E15" s="27">
        <v>0</v>
      </c>
      <c r="F15" s="27"/>
      <c r="G15" s="27">
        <v>0</v>
      </c>
      <c r="H15" s="27"/>
      <c r="I15" s="27">
        <v>0</v>
      </c>
      <c r="J15" s="27"/>
      <c r="K15" s="27">
        <v>82392857145</v>
      </c>
      <c r="L15" s="27"/>
      <c r="M15" s="27">
        <v>0</v>
      </c>
      <c r="N15" s="27"/>
      <c r="O15" s="27">
        <v>8036810779</v>
      </c>
      <c r="P15" s="27"/>
      <c r="Q15" s="27">
        <v>90429667924</v>
      </c>
    </row>
    <row r="16" spans="1:17" ht="39" customHeight="1" x14ac:dyDescent="0.65">
      <c r="A16" s="25" t="s">
        <v>244</v>
      </c>
      <c r="B16" s="26"/>
      <c r="C16" s="27">
        <v>0</v>
      </c>
      <c r="D16" s="27"/>
      <c r="E16" s="27">
        <v>0</v>
      </c>
      <c r="F16" s="27"/>
      <c r="G16" s="27">
        <v>0</v>
      </c>
      <c r="H16" s="27"/>
      <c r="I16" s="27">
        <v>0</v>
      </c>
      <c r="J16" s="27"/>
      <c r="K16" s="27">
        <v>59044363158</v>
      </c>
      <c r="L16" s="27"/>
      <c r="M16" s="27">
        <v>0</v>
      </c>
      <c r="N16" s="27"/>
      <c r="O16" s="27">
        <v>6833540652</v>
      </c>
      <c r="P16" s="27"/>
      <c r="Q16" s="27">
        <v>65877903810</v>
      </c>
    </row>
    <row r="17" spans="1:17" ht="39" customHeight="1" x14ac:dyDescent="0.65">
      <c r="A17" s="25" t="s">
        <v>287</v>
      </c>
      <c r="B17" s="26"/>
      <c r="C17" s="27">
        <v>0</v>
      </c>
      <c r="D17" s="27"/>
      <c r="E17" s="27">
        <v>0</v>
      </c>
      <c r="F17" s="27"/>
      <c r="G17" s="27">
        <v>0</v>
      </c>
      <c r="H17" s="27"/>
      <c r="I17" s="27">
        <v>0</v>
      </c>
      <c r="J17" s="27"/>
      <c r="K17" s="27">
        <v>0</v>
      </c>
      <c r="L17" s="27"/>
      <c r="M17" s="27">
        <v>0</v>
      </c>
      <c r="N17" s="27"/>
      <c r="O17" s="27">
        <v>829250800</v>
      </c>
      <c r="P17" s="27"/>
      <c r="Q17" s="27">
        <v>829250800</v>
      </c>
    </row>
    <row r="18" spans="1:17" ht="39" customHeight="1" x14ac:dyDescent="0.65">
      <c r="A18" s="25" t="s">
        <v>288</v>
      </c>
      <c r="B18" s="26"/>
      <c r="C18" s="27">
        <v>0</v>
      </c>
      <c r="D18" s="27"/>
      <c r="E18" s="27">
        <v>0</v>
      </c>
      <c r="F18" s="27"/>
      <c r="G18" s="27">
        <v>0</v>
      </c>
      <c r="H18" s="27"/>
      <c r="I18" s="27">
        <v>0</v>
      </c>
      <c r="J18" s="27"/>
      <c r="K18" s="27">
        <v>0</v>
      </c>
      <c r="L18" s="27"/>
      <c r="M18" s="27">
        <v>0</v>
      </c>
      <c r="N18" s="27"/>
      <c r="O18" s="27">
        <v>2292088041</v>
      </c>
      <c r="P18" s="27"/>
      <c r="Q18" s="27">
        <v>2292088041</v>
      </c>
    </row>
    <row r="19" spans="1:17" ht="39" customHeight="1" x14ac:dyDescent="0.65">
      <c r="A19" s="25" t="s">
        <v>66</v>
      </c>
      <c r="B19" s="26"/>
      <c r="C19" s="27">
        <v>0</v>
      </c>
      <c r="D19" s="27"/>
      <c r="E19" s="27">
        <v>678639014</v>
      </c>
      <c r="F19" s="27"/>
      <c r="G19" s="27">
        <v>0</v>
      </c>
      <c r="H19" s="27"/>
      <c r="I19" s="27">
        <v>678639014</v>
      </c>
      <c r="J19" s="27"/>
      <c r="K19" s="27">
        <v>0</v>
      </c>
      <c r="L19" s="27"/>
      <c r="M19" s="27">
        <v>22751914867</v>
      </c>
      <c r="N19" s="27"/>
      <c r="O19" s="27">
        <v>2962164344</v>
      </c>
      <c r="P19" s="27"/>
      <c r="Q19" s="27">
        <v>25714079211</v>
      </c>
    </row>
    <row r="20" spans="1:17" ht="39" customHeight="1" x14ac:dyDescent="0.65">
      <c r="A20" s="25" t="s">
        <v>247</v>
      </c>
      <c r="B20" s="26"/>
      <c r="C20" s="27">
        <v>0</v>
      </c>
      <c r="D20" s="27"/>
      <c r="E20" s="27">
        <v>0</v>
      </c>
      <c r="F20" s="27"/>
      <c r="G20" s="27">
        <v>0</v>
      </c>
      <c r="H20" s="27"/>
      <c r="I20" s="27">
        <v>0</v>
      </c>
      <c r="J20" s="27"/>
      <c r="K20" s="27">
        <v>8054226563</v>
      </c>
      <c r="L20" s="27"/>
      <c r="M20" s="27">
        <v>0</v>
      </c>
      <c r="N20" s="27"/>
      <c r="O20" s="27">
        <v>-1341418904</v>
      </c>
      <c r="P20" s="27"/>
      <c r="Q20" s="27">
        <v>6712807659</v>
      </c>
    </row>
    <row r="21" spans="1:17" ht="39" customHeight="1" x14ac:dyDescent="0.65">
      <c r="A21" s="25" t="s">
        <v>123</v>
      </c>
      <c r="B21" s="26"/>
      <c r="C21" s="27">
        <v>29574009826</v>
      </c>
      <c r="D21" s="27"/>
      <c r="E21" s="27">
        <v>0</v>
      </c>
      <c r="F21" s="27"/>
      <c r="G21" s="27">
        <v>0</v>
      </c>
      <c r="H21" s="27"/>
      <c r="I21" s="27">
        <v>29574009826</v>
      </c>
      <c r="J21" s="27"/>
      <c r="K21" s="27">
        <v>227828534947</v>
      </c>
      <c r="L21" s="27"/>
      <c r="M21" s="27">
        <v>-361412318</v>
      </c>
      <c r="N21" s="27"/>
      <c r="O21" s="27">
        <v>-1087500</v>
      </c>
      <c r="P21" s="27"/>
      <c r="Q21" s="27">
        <v>227466035129</v>
      </c>
    </row>
    <row r="22" spans="1:17" ht="39" customHeight="1" x14ac:dyDescent="0.65">
      <c r="A22" s="25" t="s">
        <v>289</v>
      </c>
      <c r="B22" s="26"/>
      <c r="C22" s="27">
        <v>0</v>
      </c>
      <c r="D22" s="27"/>
      <c r="E22" s="27">
        <v>0</v>
      </c>
      <c r="F22" s="27"/>
      <c r="G22" s="27">
        <v>0</v>
      </c>
      <c r="H22" s="27"/>
      <c r="I22" s="27">
        <v>0</v>
      </c>
      <c r="J22" s="27"/>
      <c r="K22" s="27">
        <v>0</v>
      </c>
      <c r="L22" s="27"/>
      <c r="M22" s="27">
        <v>0</v>
      </c>
      <c r="N22" s="27"/>
      <c r="O22" s="27">
        <v>586840976</v>
      </c>
      <c r="P22" s="27"/>
      <c r="Q22" s="27">
        <v>586840976</v>
      </c>
    </row>
    <row r="23" spans="1:17" ht="39" customHeight="1" x14ac:dyDescent="0.65">
      <c r="A23" s="25" t="s">
        <v>250</v>
      </c>
      <c r="B23" s="26"/>
      <c r="C23" s="27">
        <v>0</v>
      </c>
      <c r="D23" s="27"/>
      <c r="E23" s="27">
        <v>0</v>
      </c>
      <c r="F23" s="27"/>
      <c r="G23" s="27">
        <v>0</v>
      </c>
      <c r="H23" s="27"/>
      <c r="I23" s="27">
        <v>0</v>
      </c>
      <c r="J23" s="27"/>
      <c r="K23" s="27">
        <v>98954500980</v>
      </c>
      <c r="L23" s="27"/>
      <c r="M23" s="27">
        <v>0</v>
      </c>
      <c r="N23" s="27"/>
      <c r="O23" s="27">
        <v>44167660875</v>
      </c>
      <c r="P23" s="27"/>
      <c r="Q23" s="27">
        <v>143122161855</v>
      </c>
    </row>
    <row r="24" spans="1:17" ht="39" customHeight="1" x14ac:dyDescent="0.65">
      <c r="A24" s="25" t="s">
        <v>290</v>
      </c>
      <c r="B24" s="26"/>
      <c r="C24" s="27">
        <v>0</v>
      </c>
      <c r="D24" s="27"/>
      <c r="E24" s="27">
        <v>0</v>
      </c>
      <c r="F24" s="27"/>
      <c r="G24" s="27">
        <v>0</v>
      </c>
      <c r="H24" s="27"/>
      <c r="I24" s="27">
        <v>0</v>
      </c>
      <c r="J24" s="27"/>
      <c r="K24" s="27">
        <v>0</v>
      </c>
      <c r="L24" s="27"/>
      <c r="M24" s="27">
        <v>0</v>
      </c>
      <c r="N24" s="27"/>
      <c r="O24" s="27">
        <v>43728650</v>
      </c>
      <c r="P24" s="27"/>
      <c r="Q24" s="27">
        <v>43728650</v>
      </c>
    </row>
    <row r="25" spans="1:17" ht="39" customHeight="1" x14ac:dyDescent="0.65">
      <c r="A25" s="25" t="s">
        <v>72</v>
      </c>
      <c r="B25" s="26"/>
      <c r="C25" s="27">
        <v>0</v>
      </c>
      <c r="D25" s="27"/>
      <c r="E25" s="27">
        <v>-1080838172</v>
      </c>
      <c r="F25" s="27"/>
      <c r="G25" s="27">
        <v>0</v>
      </c>
      <c r="H25" s="27"/>
      <c r="I25" s="27">
        <v>-1080838172</v>
      </c>
      <c r="J25" s="27"/>
      <c r="K25" s="27">
        <v>0</v>
      </c>
      <c r="L25" s="27"/>
      <c r="M25" s="27">
        <v>15151339728</v>
      </c>
      <c r="N25" s="27"/>
      <c r="O25" s="27">
        <v>1883156376</v>
      </c>
      <c r="P25" s="27"/>
      <c r="Q25" s="27">
        <v>17034496104</v>
      </c>
    </row>
    <row r="26" spans="1:17" ht="39" customHeight="1" x14ac:dyDescent="0.65">
      <c r="A26" s="25" t="s">
        <v>256</v>
      </c>
      <c r="B26" s="26"/>
      <c r="C26" s="27">
        <v>0</v>
      </c>
      <c r="D26" s="27"/>
      <c r="E26" s="27">
        <v>0</v>
      </c>
      <c r="F26" s="27"/>
      <c r="G26" s="27">
        <v>0</v>
      </c>
      <c r="H26" s="27"/>
      <c r="I26" s="27">
        <v>0</v>
      </c>
      <c r="J26" s="27"/>
      <c r="K26" s="27">
        <v>10684933</v>
      </c>
      <c r="L26" s="27"/>
      <c r="M26" s="27">
        <v>0</v>
      </c>
      <c r="N26" s="27"/>
      <c r="O26" s="27">
        <v>181250</v>
      </c>
      <c r="P26" s="27"/>
      <c r="Q26" s="27">
        <v>10866183</v>
      </c>
    </row>
    <row r="27" spans="1:17" ht="39" customHeight="1" x14ac:dyDescent="0.65">
      <c r="A27" s="25" t="s">
        <v>291</v>
      </c>
      <c r="B27" s="26"/>
      <c r="C27" s="27">
        <v>0</v>
      </c>
      <c r="D27" s="27"/>
      <c r="E27" s="27">
        <v>0</v>
      </c>
      <c r="F27" s="27"/>
      <c r="G27" s="27">
        <v>0</v>
      </c>
      <c r="H27" s="27"/>
      <c r="I27" s="27">
        <v>0</v>
      </c>
      <c r="J27" s="27"/>
      <c r="K27" s="27">
        <v>0</v>
      </c>
      <c r="L27" s="27"/>
      <c r="M27" s="27">
        <v>0</v>
      </c>
      <c r="N27" s="27"/>
      <c r="O27" s="27">
        <v>1762552572</v>
      </c>
      <c r="P27" s="27"/>
      <c r="Q27" s="27">
        <v>1762552572</v>
      </c>
    </row>
    <row r="28" spans="1:17" ht="39" customHeight="1" x14ac:dyDescent="0.65">
      <c r="A28" s="25" t="s">
        <v>69</v>
      </c>
      <c r="B28" s="26"/>
      <c r="C28" s="27">
        <v>0</v>
      </c>
      <c r="D28" s="27"/>
      <c r="E28" s="27">
        <v>408181003</v>
      </c>
      <c r="F28" s="27"/>
      <c r="G28" s="27">
        <v>0</v>
      </c>
      <c r="H28" s="27"/>
      <c r="I28" s="27">
        <v>408181003</v>
      </c>
      <c r="J28" s="27"/>
      <c r="K28" s="27">
        <v>0</v>
      </c>
      <c r="L28" s="27"/>
      <c r="M28" s="27">
        <v>4546080876</v>
      </c>
      <c r="N28" s="27"/>
      <c r="O28" s="27">
        <f>4519180752-309813</f>
        <v>4518870939</v>
      </c>
      <c r="P28" s="27"/>
      <c r="Q28" s="27">
        <v>9065261628</v>
      </c>
    </row>
    <row r="29" spans="1:17" ht="39" customHeight="1" x14ac:dyDescent="0.65">
      <c r="A29" s="25" t="s">
        <v>130</v>
      </c>
      <c r="B29" s="26"/>
      <c r="C29" s="27">
        <v>39895185470</v>
      </c>
      <c r="D29" s="27"/>
      <c r="E29" s="27">
        <v>-181250000</v>
      </c>
      <c r="F29" s="27"/>
      <c r="G29" s="27">
        <v>0</v>
      </c>
      <c r="H29" s="27"/>
      <c r="I29" s="27">
        <v>39713935470</v>
      </c>
      <c r="J29" s="27"/>
      <c r="K29" s="27">
        <v>39895185470</v>
      </c>
      <c r="L29" s="27"/>
      <c r="M29" s="27">
        <v>-181250000</v>
      </c>
      <c r="N29" s="27"/>
      <c r="O29" s="27">
        <v>0</v>
      </c>
      <c r="P29" s="27"/>
      <c r="Q29" s="27">
        <v>39713935470</v>
      </c>
    </row>
    <row r="30" spans="1:17" ht="39" customHeight="1" x14ac:dyDescent="0.65">
      <c r="A30" s="25" t="s">
        <v>133</v>
      </c>
      <c r="B30" s="26"/>
      <c r="C30" s="27">
        <v>7172849008</v>
      </c>
      <c r="D30" s="27"/>
      <c r="E30" s="27">
        <v>-90625000</v>
      </c>
      <c r="F30" s="27"/>
      <c r="G30" s="27">
        <v>0</v>
      </c>
      <c r="H30" s="27"/>
      <c r="I30" s="27">
        <v>7082224008</v>
      </c>
      <c r="J30" s="27"/>
      <c r="K30" s="27">
        <v>7172849008</v>
      </c>
      <c r="L30" s="27"/>
      <c r="M30" s="27">
        <v>-90625000</v>
      </c>
      <c r="N30" s="27"/>
      <c r="O30" s="27">
        <v>0</v>
      </c>
      <c r="P30" s="27"/>
      <c r="Q30" s="27">
        <v>7082224008</v>
      </c>
    </row>
    <row r="31" spans="1:17" ht="39" customHeight="1" x14ac:dyDescent="0.65">
      <c r="A31" s="25" t="s">
        <v>108</v>
      </c>
      <c r="B31" s="26"/>
      <c r="C31" s="27">
        <v>13754748346</v>
      </c>
      <c r="D31" s="27"/>
      <c r="E31" s="27">
        <v>0</v>
      </c>
      <c r="F31" s="27"/>
      <c r="G31" s="27">
        <v>0</v>
      </c>
      <c r="H31" s="27"/>
      <c r="I31" s="27">
        <v>13754748346</v>
      </c>
      <c r="J31" s="27"/>
      <c r="K31" s="27">
        <v>16003570879</v>
      </c>
      <c r="L31" s="27"/>
      <c r="M31" s="27">
        <v>-181250000</v>
      </c>
      <c r="N31" s="27"/>
      <c r="O31" s="27">
        <v>0</v>
      </c>
      <c r="P31" s="27"/>
      <c r="Q31" s="27">
        <v>15822320879</v>
      </c>
    </row>
    <row r="32" spans="1:17" ht="39" customHeight="1" x14ac:dyDescent="0.65">
      <c r="A32" s="25" t="s">
        <v>96</v>
      </c>
      <c r="B32" s="26"/>
      <c r="C32" s="27">
        <v>36350469448</v>
      </c>
      <c r="D32" s="27"/>
      <c r="E32" s="27">
        <v>0</v>
      </c>
      <c r="F32" s="27"/>
      <c r="G32" s="27">
        <v>0</v>
      </c>
      <c r="H32" s="27"/>
      <c r="I32" s="27">
        <v>36350469448</v>
      </c>
      <c r="J32" s="27"/>
      <c r="K32" s="27">
        <v>123653878714</v>
      </c>
      <c r="L32" s="27"/>
      <c r="M32" s="27">
        <v>-453125000</v>
      </c>
      <c r="N32" s="27"/>
      <c r="O32" s="27">
        <v>0</v>
      </c>
      <c r="P32" s="27"/>
      <c r="Q32" s="27">
        <v>123200753714</v>
      </c>
    </row>
    <row r="33" spans="1:20" ht="39" customHeight="1" x14ac:dyDescent="0.65">
      <c r="A33" s="25" t="s">
        <v>105</v>
      </c>
      <c r="B33" s="26"/>
      <c r="C33" s="27">
        <v>32773741125</v>
      </c>
      <c r="D33" s="27"/>
      <c r="E33" s="27">
        <v>3768161897</v>
      </c>
      <c r="F33" s="27"/>
      <c r="G33" s="27">
        <v>0</v>
      </c>
      <c r="H33" s="27"/>
      <c r="I33" s="27">
        <v>36541903022</v>
      </c>
      <c r="J33" s="27"/>
      <c r="K33" s="27">
        <v>150850445908</v>
      </c>
      <c r="L33" s="27"/>
      <c r="M33" s="27">
        <v>17973082270</v>
      </c>
      <c r="N33" s="27"/>
      <c r="O33" s="27">
        <v>0</v>
      </c>
      <c r="P33" s="27"/>
      <c r="Q33" s="27">
        <v>168823528178</v>
      </c>
    </row>
    <row r="34" spans="1:20" ht="39" customHeight="1" x14ac:dyDescent="0.65">
      <c r="A34" s="25" t="s">
        <v>102</v>
      </c>
      <c r="B34" s="26"/>
      <c r="C34" s="27">
        <v>20632777903</v>
      </c>
      <c r="D34" s="27"/>
      <c r="E34" s="27">
        <v>2261590012</v>
      </c>
      <c r="F34" s="27"/>
      <c r="G34" s="27">
        <v>0</v>
      </c>
      <c r="H34" s="27"/>
      <c r="I34" s="27">
        <v>22894367915</v>
      </c>
      <c r="J34" s="27"/>
      <c r="K34" s="27">
        <v>111770128901</v>
      </c>
      <c r="L34" s="27"/>
      <c r="M34" s="27">
        <v>12883889118</v>
      </c>
      <c r="N34" s="27"/>
      <c r="O34" s="27">
        <v>0</v>
      </c>
      <c r="P34" s="27"/>
      <c r="Q34" s="27">
        <v>124654018019</v>
      </c>
    </row>
    <row r="35" spans="1:20" ht="39" customHeight="1" x14ac:dyDescent="0.65">
      <c r="A35" s="25" t="s">
        <v>90</v>
      </c>
      <c r="B35" s="26"/>
      <c r="C35" s="27">
        <v>45737260274</v>
      </c>
      <c r="D35" s="27"/>
      <c r="E35" s="27">
        <v>29994562500</v>
      </c>
      <c r="F35" s="27"/>
      <c r="G35" s="27">
        <v>0</v>
      </c>
      <c r="H35" s="27"/>
      <c r="I35" s="27">
        <v>75731822774</v>
      </c>
      <c r="J35" s="27"/>
      <c r="K35" s="27">
        <v>358069178082</v>
      </c>
      <c r="L35" s="27"/>
      <c r="M35" s="27">
        <v>29450812500</v>
      </c>
      <c r="N35" s="27"/>
      <c r="O35" s="27">
        <v>0</v>
      </c>
      <c r="P35" s="27"/>
      <c r="Q35" s="27">
        <v>387519990582</v>
      </c>
    </row>
    <row r="36" spans="1:20" ht="39" customHeight="1" x14ac:dyDescent="0.65">
      <c r="A36" s="25" t="s">
        <v>99</v>
      </c>
      <c r="B36" s="26"/>
      <c r="C36" s="27">
        <v>43567326368</v>
      </c>
      <c r="D36" s="27"/>
      <c r="E36" s="27">
        <v>47219929836</v>
      </c>
      <c r="F36" s="27"/>
      <c r="G36" s="27">
        <v>0</v>
      </c>
      <c r="H36" s="27"/>
      <c r="I36" s="27">
        <v>90787256204</v>
      </c>
      <c r="J36" s="27"/>
      <c r="K36" s="27">
        <v>334932023790</v>
      </c>
      <c r="L36" s="27"/>
      <c r="M36" s="27">
        <v>94690936631</v>
      </c>
      <c r="N36" s="27"/>
      <c r="O36" s="27">
        <v>0</v>
      </c>
      <c r="P36" s="27"/>
      <c r="Q36" s="27">
        <v>429622960421</v>
      </c>
    </row>
    <row r="37" spans="1:20" ht="39" customHeight="1" x14ac:dyDescent="0.65">
      <c r="A37" s="25" t="s">
        <v>87</v>
      </c>
      <c r="B37" s="26"/>
      <c r="C37" s="27">
        <v>29751780822</v>
      </c>
      <c r="D37" s="27"/>
      <c r="E37" s="27">
        <v>0</v>
      </c>
      <c r="F37" s="27"/>
      <c r="G37" s="27">
        <v>0</v>
      </c>
      <c r="H37" s="27"/>
      <c r="I37" s="27">
        <v>29751780822</v>
      </c>
      <c r="J37" s="27"/>
      <c r="K37" s="27">
        <v>288461643835</v>
      </c>
      <c r="L37" s="27"/>
      <c r="M37" s="27">
        <v>-362500000</v>
      </c>
      <c r="N37" s="27"/>
      <c r="O37" s="27">
        <v>0</v>
      </c>
      <c r="P37" s="27"/>
      <c r="Q37" s="27">
        <v>288099143835</v>
      </c>
    </row>
    <row r="38" spans="1:20" ht="39" customHeight="1" x14ac:dyDescent="0.65">
      <c r="A38" s="25" t="s">
        <v>126</v>
      </c>
      <c r="B38" s="26"/>
      <c r="C38" s="27">
        <v>29648182192</v>
      </c>
      <c r="D38" s="27"/>
      <c r="E38" s="27">
        <v>0</v>
      </c>
      <c r="F38" s="27"/>
      <c r="G38" s="27">
        <v>0</v>
      </c>
      <c r="H38" s="27"/>
      <c r="I38" s="27">
        <v>29648182192</v>
      </c>
      <c r="J38" s="27"/>
      <c r="K38" s="27">
        <v>221685594905</v>
      </c>
      <c r="L38" s="27"/>
      <c r="M38" s="27">
        <v>-362318750</v>
      </c>
      <c r="N38" s="27"/>
      <c r="O38" s="27">
        <v>0</v>
      </c>
      <c r="P38" s="27"/>
      <c r="Q38" s="27">
        <v>221323276155</v>
      </c>
    </row>
    <row r="39" spans="1:20" ht="39" customHeight="1" x14ac:dyDescent="0.65">
      <c r="A39" s="25" t="s">
        <v>60</v>
      </c>
      <c r="B39" s="26"/>
      <c r="C39" s="27">
        <v>36425273203</v>
      </c>
      <c r="D39" s="27"/>
      <c r="E39" s="27">
        <v>0</v>
      </c>
      <c r="F39" s="27"/>
      <c r="G39" s="27">
        <v>0</v>
      </c>
      <c r="H39" s="27"/>
      <c r="I39" s="27">
        <v>36425273203</v>
      </c>
      <c r="J39" s="27"/>
      <c r="K39" s="27">
        <v>442425484416</v>
      </c>
      <c r="L39" s="27"/>
      <c r="M39" s="27">
        <v>-453125000</v>
      </c>
      <c r="N39" s="27"/>
      <c r="O39" s="27">
        <v>0</v>
      </c>
      <c r="P39" s="27"/>
      <c r="Q39" s="27">
        <v>441972359416</v>
      </c>
    </row>
    <row r="40" spans="1:20" ht="39" customHeight="1" x14ac:dyDescent="0.65">
      <c r="A40" s="25" t="s">
        <v>252</v>
      </c>
      <c r="B40" s="26"/>
      <c r="C40" s="27">
        <v>0</v>
      </c>
      <c r="D40" s="27"/>
      <c r="E40" s="27">
        <v>0</v>
      </c>
      <c r="F40" s="27"/>
      <c r="G40" s="27">
        <v>0</v>
      </c>
      <c r="H40" s="27"/>
      <c r="I40" s="27">
        <v>0</v>
      </c>
      <c r="J40" s="27"/>
      <c r="K40" s="27">
        <v>107453095871</v>
      </c>
      <c r="L40" s="27"/>
      <c r="M40" s="27">
        <v>0</v>
      </c>
      <c r="N40" s="27"/>
      <c r="O40" s="27">
        <v>0</v>
      </c>
      <c r="P40" s="27"/>
      <c r="Q40" s="27">
        <v>107453095871</v>
      </c>
      <c r="T40" s="27"/>
    </row>
    <row r="41" spans="1:20" ht="39" customHeight="1" x14ac:dyDescent="0.65">
      <c r="A41" s="25" t="s">
        <v>254</v>
      </c>
      <c r="B41" s="26"/>
      <c r="C41" s="27">
        <v>0</v>
      </c>
      <c r="D41" s="27"/>
      <c r="E41" s="27">
        <v>0</v>
      </c>
      <c r="F41" s="27"/>
      <c r="G41" s="27">
        <v>0</v>
      </c>
      <c r="H41" s="27"/>
      <c r="I41" s="27">
        <v>0</v>
      </c>
      <c r="J41" s="27"/>
      <c r="K41" s="27">
        <v>100602689352</v>
      </c>
      <c r="L41" s="27"/>
      <c r="M41" s="27">
        <v>0</v>
      </c>
      <c r="N41" s="27"/>
      <c r="O41" s="27">
        <v>0</v>
      </c>
      <c r="P41" s="27"/>
      <c r="Q41" s="27">
        <v>100602689352</v>
      </c>
      <c r="T41" s="27"/>
    </row>
    <row r="42" spans="1:20" ht="39" customHeight="1" x14ac:dyDescent="0.65">
      <c r="A42" s="25" t="s">
        <v>93</v>
      </c>
      <c r="B42" s="26"/>
      <c r="C42" s="27">
        <v>1471320</v>
      </c>
      <c r="D42" s="27"/>
      <c r="E42" s="27">
        <v>0</v>
      </c>
      <c r="F42" s="27"/>
      <c r="G42" s="27">
        <v>0</v>
      </c>
      <c r="H42" s="27"/>
      <c r="I42" s="27">
        <v>1471320</v>
      </c>
      <c r="J42" s="27"/>
      <c r="K42" s="27">
        <v>16970562</v>
      </c>
      <c r="L42" s="27"/>
      <c r="M42" s="27">
        <v>0</v>
      </c>
      <c r="N42" s="27"/>
      <c r="O42" s="27">
        <v>0</v>
      </c>
      <c r="P42" s="27"/>
      <c r="Q42" s="27">
        <v>16970562</v>
      </c>
    </row>
    <row r="43" spans="1:20" ht="39" customHeight="1" x14ac:dyDescent="0.65">
      <c r="A43" s="25" t="s">
        <v>117</v>
      </c>
      <c r="B43" s="26"/>
      <c r="C43" s="27">
        <v>59414055</v>
      </c>
      <c r="D43" s="27"/>
      <c r="E43" s="27">
        <v>-41033560</v>
      </c>
      <c r="F43" s="27"/>
      <c r="G43" s="27">
        <v>0</v>
      </c>
      <c r="H43" s="27"/>
      <c r="I43" s="27">
        <v>18380495</v>
      </c>
      <c r="J43" s="27"/>
      <c r="K43" s="27">
        <v>676380646</v>
      </c>
      <c r="L43" s="27"/>
      <c r="M43" s="27">
        <v>286906989</v>
      </c>
      <c r="N43" s="27"/>
      <c r="O43" s="27">
        <v>0</v>
      </c>
      <c r="P43" s="27"/>
      <c r="Q43" s="27">
        <v>963287635</v>
      </c>
    </row>
    <row r="44" spans="1:20" ht="39" customHeight="1" x14ac:dyDescent="0.65">
      <c r="A44" s="25" t="s">
        <v>114</v>
      </c>
      <c r="B44" s="26"/>
      <c r="C44" s="27">
        <v>22501460692</v>
      </c>
      <c r="D44" s="27"/>
      <c r="E44" s="27">
        <v>2765329493</v>
      </c>
      <c r="F44" s="27"/>
      <c r="G44" s="27">
        <v>0</v>
      </c>
      <c r="H44" s="27"/>
      <c r="I44" s="27">
        <v>25266790185</v>
      </c>
      <c r="J44" s="27"/>
      <c r="K44" s="27">
        <v>248342834711</v>
      </c>
      <c r="L44" s="27"/>
      <c r="M44" s="27">
        <v>-8466825809</v>
      </c>
      <c r="N44" s="27"/>
      <c r="O44" s="27">
        <v>0</v>
      </c>
      <c r="P44" s="27"/>
      <c r="Q44" s="27">
        <v>239876008902</v>
      </c>
    </row>
    <row r="45" spans="1:20" ht="39" customHeight="1" x14ac:dyDescent="0.65">
      <c r="A45" s="25" t="s">
        <v>47</v>
      </c>
      <c r="B45" s="26"/>
      <c r="C45" s="27">
        <v>0</v>
      </c>
      <c r="D45" s="27"/>
      <c r="E45" s="27">
        <v>10048782846</v>
      </c>
      <c r="F45" s="27"/>
      <c r="G45" s="27">
        <v>0</v>
      </c>
      <c r="H45" s="27"/>
      <c r="I45" s="27">
        <v>10048782846</v>
      </c>
      <c r="J45" s="27"/>
      <c r="K45" s="27">
        <v>0</v>
      </c>
      <c r="L45" s="27"/>
      <c r="M45" s="27">
        <v>95336586327</v>
      </c>
      <c r="N45" s="27"/>
      <c r="O45" s="27">
        <v>0</v>
      </c>
      <c r="P45" s="27"/>
      <c r="Q45" s="27">
        <v>95336586327</v>
      </c>
    </row>
    <row r="46" spans="1:20" ht="39" customHeight="1" x14ac:dyDescent="0.65">
      <c r="A46" s="25" t="s">
        <v>75</v>
      </c>
      <c r="B46" s="26"/>
      <c r="C46" s="27">
        <v>0</v>
      </c>
      <c r="D46" s="27"/>
      <c r="E46" s="27">
        <v>-225357445</v>
      </c>
      <c r="F46" s="27"/>
      <c r="G46" s="27">
        <v>0</v>
      </c>
      <c r="H46" s="27"/>
      <c r="I46" s="27">
        <v>-225357445</v>
      </c>
      <c r="J46" s="27"/>
      <c r="K46" s="27">
        <v>0</v>
      </c>
      <c r="L46" s="27"/>
      <c r="M46" s="27">
        <v>7000081005</v>
      </c>
      <c r="N46" s="27"/>
      <c r="O46" s="27">
        <v>0</v>
      </c>
      <c r="P46" s="27"/>
      <c r="Q46" s="27">
        <v>7000081005</v>
      </c>
    </row>
    <row r="47" spans="1:20" ht="39" customHeight="1" x14ac:dyDescent="0.65">
      <c r="A47" s="25" t="s">
        <v>78</v>
      </c>
      <c r="B47" s="26"/>
      <c r="C47" s="27">
        <v>0</v>
      </c>
      <c r="D47" s="27"/>
      <c r="E47" s="27">
        <v>193408679</v>
      </c>
      <c r="F47" s="27"/>
      <c r="G47" s="27">
        <v>0</v>
      </c>
      <c r="H47" s="27"/>
      <c r="I47" s="27">
        <v>193408679</v>
      </c>
      <c r="J47" s="27"/>
      <c r="K47" s="27">
        <v>0</v>
      </c>
      <c r="L47" s="27"/>
      <c r="M47" s="27">
        <v>6501453870</v>
      </c>
      <c r="N47" s="27"/>
      <c r="O47" s="27">
        <v>0</v>
      </c>
      <c r="P47" s="27"/>
      <c r="Q47" s="27">
        <v>6501453870</v>
      </c>
    </row>
    <row r="48" spans="1:20" ht="39" customHeight="1" x14ac:dyDescent="0.65">
      <c r="A48" s="25" t="s">
        <v>51</v>
      </c>
      <c r="B48" s="26"/>
      <c r="C48" s="27">
        <v>0</v>
      </c>
      <c r="D48" s="27"/>
      <c r="E48" s="27">
        <v>54505664723</v>
      </c>
      <c r="F48" s="27"/>
      <c r="G48" s="27">
        <v>0</v>
      </c>
      <c r="H48" s="27"/>
      <c r="I48" s="27">
        <v>54505664723</v>
      </c>
      <c r="J48" s="27"/>
      <c r="K48" s="27">
        <v>149823091539</v>
      </c>
      <c r="L48" s="27"/>
      <c r="M48" s="27">
        <v>430886416185</v>
      </c>
      <c r="N48" s="27"/>
      <c r="O48" s="27">
        <v>0</v>
      </c>
      <c r="P48" s="27"/>
      <c r="Q48" s="27">
        <v>430886416185</v>
      </c>
    </row>
    <row r="49" spans="1:17" ht="39" customHeight="1" x14ac:dyDescent="0.65">
      <c r="A49" s="25" t="s">
        <v>54</v>
      </c>
      <c r="B49" s="26"/>
      <c r="C49" s="27">
        <v>0</v>
      </c>
      <c r="D49" s="27"/>
      <c r="E49" s="27">
        <v>42871043943</v>
      </c>
      <c r="F49" s="27"/>
      <c r="G49" s="27">
        <v>0</v>
      </c>
      <c r="H49" s="27"/>
      <c r="I49" s="27">
        <v>42871043943</v>
      </c>
      <c r="J49" s="27"/>
      <c r="K49" s="27">
        <v>72300000000</v>
      </c>
      <c r="L49" s="27"/>
      <c r="M49" s="27">
        <f>255768243358+4905</f>
        <v>255768248263</v>
      </c>
      <c r="N49" s="27"/>
      <c r="O49" s="27">
        <v>0</v>
      </c>
      <c r="P49" s="27"/>
      <c r="Q49" s="27">
        <v>255768243358</v>
      </c>
    </row>
    <row r="50" spans="1:17" ht="41.25" customHeight="1" thickBot="1" x14ac:dyDescent="0.75">
      <c r="A50" s="26"/>
      <c r="B50" s="26"/>
      <c r="C50" s="36">
        <f>SUM(C8:C49)</f>
        <v>611190093708</v>
      </c>
      <c r="D50" s="37"/>
      <c r="E50" s="36">
        <f>SUM(E8:E49)</f>
        <v>238092330247</v>
      </c>
      <c r="F50" s="37"/>
      <c r="G50" s="36">
        <f>SUM(G8:G49)</f>
        <v>373487764848</v>
      </c>
      <c r="H50" s="37"/>
      <c r="I50" s="36">
        <f>SUM(I8:I49)</f>
        <v>1222770188803</v>
      </c>
      <c r="J50" s="37"/>
      <c r="K50" s="36">
        <f>SUM(K8:K49)</f>
        <v>5343951791024</v>
      </c>
      <c r="L50" s="37"/>
      <c r="M50" s="36">
        <f>SUM(M8:M49)</f>
        <v>1285138043199</v>
      </c>
      <c r="N50" s="37"/>
      <c r="O50" s="36">
        <f>SUM(O8:O49)</f>
        <v>446250074714</v>
      </c>
      <c r="P50" s="37"/>
      <c r="Q50" s="36">
        <f>SUM(Q8:Q49)</f>
        <v>6853217122306</v>
      </c>
    </row>
    <row r="51" spans="1:17" ht="32.25" thickTop="1" thickBot="1" x14ac:dyDescent="0.75">
      <c r="C51" s="37"/>
      <c r="D51" s="37"/>
      <c r="E51" s="37"/>
      <c r="F51" s="37"/>
      <c r="G51" s="37"/>
      <c r="H51" s="37"/>
      <c r="I51" s="37"/>
      <c r="J51" s="37"/>
      <c r="K51" s="36"/>
      <c r="L51" s="37"/>
      <c r="M51" s="38"/>
      <c r="N51" s="37"/>
      <c r="O51" s="37"/>
      <c r="P51" s="37"/>
      <c r="Q51" s="37"/>
    </row>
    <row r="52" spans="1:17" ht="18.75" thickTop="1" x14ac:dyDescent="0.4">
      <c r="M52" s="10"/>
    </row>
    <row r="53" spans="1:17" ht="27" x14ac:dyDescent="0.4">
      <c r="K53" s="2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39" bottom="0.27" header="0.3" footer="0.17"/>
  <pageSetup paperSize="9" scale="2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78"/>
  <sheetViews>
    <sheetView rightToLeft="1" view="pageBreakPreview" topLeftCell="A18" zoomScale="69" zoomScaleNormal="100" zoomScaleSheetLayoutView="69" workbookViewId="0">
      <selection activeCell="E30" sqref="E30"/>
    </sheetView>
  </sheetViews>
  <sheetFormatPr defaultRowHeight="18" x14ac:dyDescent="0.4"/>
  <cols>
    <col min="1" max="1" width="45.42578125" style="1" bestFit="1" customWidth="1"/>
    <col min="2" max="2" width="1" style="1" customWidth="1"/>
    <col min="3" max="3" width="19.7109375" style="5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7.75" x14ac:dyDescent="0.4">
      <c r="A3" s="41" t="s">
        <v>235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6" spans="1:11" ht="27.75" x14ac:dyDescent="0.4">
      <c r="A6" s="42" t="s">
        <v>298</v>
      </c>
      <c r="B6" s="42" t="s">
        <v>298</v>
      </c>
      <c r="C6" s="42" t="s">
        <v>298</v>
      </c>
      <c r="E6" s="42" t="s">
        <v>237</v>
      </c>
      <c r="F6" s="42" t="s">
        <v>237</v>
      </c>
      <c r="G6" s="42" t="s">
        <v>237</v>
      </c>
      <c r="I6" s="42" t="s">
        <v>238</v>
      </c>
      <c r="J6" s="42" t="s">
        <v>238</v>
      </c>
      <c r="K6" s="42" t="s">
        <v>238</v>
      </c>
    </row>
    <row r="7" spans="1:11" ht="27.75" x14ac:dyDescent="0.4">
      <c r="A7" s="44" t="s">
        <v>299</v>
      </c>
      <c r="C7" s="44" t="s">
        <v>155</v>
      </c>
      <c r="E7" s="44" t="s">
        <v>300</v>
      </c>
      <c r="G7" s="44" t="s">
        <v>301</v>
      </c>
      <c r="I7" s="44" t="s">
        <v>300</v>
      </c>
      <c r="K7" s="44" t="s">
        <v>301</v>
      </c>
    </row>
    <row r="8" spans="1:11" ht="18.75" x14ac:dyDescent="0.45">
      <c r="A8" s="2" t="s">
        <v>149</v>
      </c>
      <c r="C8" s="8">
        <v>0</v>
      </c>
      <c r="E8" s="8">
        <v>180821917800</v>
      </c>
      <c r="F8" s="5"/>
      <c r="G8" s="14">
        <f>E8/319197485470</f>
        <v>0.56648916746242561</v>
      </c>
      <c r="H8" s="5"/>
      <c r="I8" s="9">
        <v>590684931480</v>
      </c>
      <c r="K8" s="14">
        <f>I8/3066911075043</f>
        <v>0.19259930171653844</v>
      </c>
    </row>
    <row r="9" spans="1:11" ht="18.75" x14ac:dyDescent="0.45">
      <c r="A9" s="2" t="s">
        <v>302</v>
      </c>
      <c r="C9" s="8">
        <v>0</v>
      </c>
      <c r="E9" s="8">
        <v>0</v>
      </c>
      <c r="F9" s="5"/>
      <c r="G9" s="14">
        <f t="shared" ref="G9:G72" si="0">E9/319197485470</f>
        <v>0</v>
      </c>
      <c r="H9" s="5"/>
      <c r="I9" s="9">
        <v>35127671204</v>
      </c>
      <c r="K9" s="14">
        <f t="shared" ref="K9:K72" si="1">I9/3066911075043</f>
        <v>1.145376254624777E-2</v>
      </c>
    </row>
    <row r="10" spans="1:11" ht="18.75" x14ac:dyDescent="0.45">
      <c r="A10" s="2" t="s">
        <v>161</v>
      </c>
      <c r="C10" s="5" t="s">
        <v>162</v>
      </c>
      <c r="E10" s="8">
        <v>1124</v>
      </c>
      <c r="F10" s="5"/>
      <c r="G10" s="14">
        <f t="shared" si="0"/>
        <v>3.5213309977833141E-9</v>
      </c>
      <c r="H10" s="5"/>
      <c r="I10" s="9">
        <v>12155</v>
      </c>
      <c r="K10" s="14">
        <f t="shared" si="1"/>
        <v>3.9632710902221313E-9</v>
      </c>
    </row>
    <row r="11" spans="1:11" ht="18.75" x14ac:dyDescent="0.45">
      <c r="A11" s="2" t="s">
        <v>169</v>
      </c>
      <c r="C11" s="5" t="s">
        <v>171</v>
      </c>
      <c r="E11" s="8">
        <v>190375</v>
      </c>
      <c r="F11" s="5"/>
      <c r="G11" s="14">
        <f t="shared" si="0"/>
        <v>5.9641760560764983E-7</v>
      </c>
      <c r="H11" s="5"/>
      <c r="I11" s="9">
        <v>34292024</v>
      </c>
      <c r="K11" s="14">
        <f t="shared" si="1"/>
        <v>1.1181290608342534E-5</v>
      </c>
    </row>
    <row r="12" spans="1:11" ht="18.75" x14ac:dyDescent="0.45">
      <c r="A12" s="2" t="s">
        <v>172</v>
      </c>
      <c r="C12" s="5" t="s">
        <v>173</v>
      </c>
      <c r="E12" s="8">
        <v>2217</v>
      </c>
      <c r="F12" s="5"/>
      <c r="G12" s="14">
        <f t="shared" si="0"/>
        <v>6.9455434360192239E-9</v>
      </c>
      <c r="H12" s="5"/>
      <c r="I12" s="9">
        <v>705138</v>
      </c>
      <c r="K12" s="14">
        <f t="shared" si="1"/>
        <v>2.2991798025644207E-7</v>
      </c>
    </row>
    <row r="13" spans="1:11" ht="18.75" x14ac:dyDescent="0.45">
      <c r="A13" s="2" t="s">
        <v>174</v>
      </c>
      <c r="C13" s="5" t="s">
        <v>175</v>
      </c>
      <c r="E13" s="8">
        <v>3317</v>
      </c>
      <c r="F13" s="5"/>
      <c r="G13" s="14">
        <f t="shared" si="0"/>
        <v>1.0391685871572289E-8</v>
      </c>
      <c r="H13" s="5"/>
      <c r="I13" s="9">
        <v>35545</v>
      </c>
      <c r="K13" s="14">
        <f t="shared" si="1"/>
        <v>1.1589837178276072E-8</v>
      </c>
    </row>
    <row r="14" spans="1:11" ht="18.75" x14ac:dyDescent="0.45">
      <c r="A14" s="2" t="s">
        <v>172</v>
      </c>
      <c r="C14" s="5" t="s">
        <v>303</v>
      </c>
      <c r="E14" s="8">
        <v>0</v>
      </c>
      <c r="F14" s="5"/>
      <c r="G14" s="14">
        <f t="shared" si="0"/>
        <v>0</v>
      </c>
      <c r="H14" s="5"/>
      <c r="I14" s="9">
        <v>23832493363</v>
      </c>
      <c r="K14" s="14">
        <f t="shared" si="1"/>
        <v>7.7708459032076287E-3</v>
      </c>
    </row>
    <row r="15" spans="1:11" ht="18.75" x14ac:dyDescent="0.45">
      <c r="A15" s="2" t="s">
        <v>172</v>
      </c>
      <c r="C15" s="5" t="s">
        <v>304</v>
      </c>
      <c r="E15" s="8">
        <v>0</v>
      </c>
      <c r="F15" s="5"/>
      <c r="G15" s="14">
        <f t="shared" si="0"/>
        <v>0</v>
      </c>
      <c r="H15" s="5"/>
      <c r="I15" s="9">
        <v>13263561762</v>
      </c>
      <c r="K15" s="14">
        <f t="shared" si="1"/>
        <v>4.3247298136330986E-3</v>
      </c>
    </row>
    <row r="16" spans="1:11" ht="18.75" x14ac:dyDescent="0.45">
      <c r="A16" s="2" t="s">
        <v>172</v>
      </c>
      <c r="C16" s="5" t="s">
        <v>305</v>
      </c>
      <c r="E16" s="8">
        <v>0</v>
      </c>
      <c r="F16" s="5"/>
      <c r="G16" s="14">
        <f t="shared" si="0"/>
        <v>0</v>
      </c>
      <c r="H16" s="5"/>
      <c r="I16" s="9">
        <v>10979013766</v>
      </c>
      <c r="K16" s="14">
        <f t="shared" si="1"/>
        <v>3.5798278780698159E-3</v>
      </c>
    </row>
    <row r="17" spans="1:11" ht="18.75" x14ac:dyDescent="0.45">
      <c r="A17" s="2" t="s">
        <v>178</v>
      </c>
      <c r="C17" s="5" t="s">
        <v>179</v>
      </c>
      <c r="E17" s="8">
        <v>1043121</v>
      </c>
      <c r="F17" s="5"/>
      <c r="G17" s="14">
        <f t="shared" si="0"/>
        <v>3.2679486759241355E-6</v>
      </c>
      <c r="H17" s="5"/>
      <c r="I17" s="9">
        <v>148943116</v>
      </c>
      <c r="K17" s="14">
        <f t="shared" si="1"/>
        <v>4.8564536876215662E-5</v>
      </c>
    </row>
    <row r="18" spans="1:11" ht="18.75" x14ac:dyDescent="0.45">
      <c r="A18" s="2" t="s">
        <v>181</v>
      </c>
      <c r="C18" s="5" t="s">
        <v>182</v>
      </c>
      <c r="E18" s="8">
        <v>0</v>
      </c>
      <c r="F18" s="5"/>
      <c r="G18" s="14">
        <f t="shared" si="0"/>
        <v>0</v>
      </c>
      <c r="H18" s="5"/>
      <c r="I18" s="9">
        <v>17846</v>
      </c>
      <c r="K18" s="14">
        <f t="shared" si="1"/>
        <v>5.8188840704322629E-9</v>
      </c>
    </row>
    <row r="19" spans="1:11" ht="18.75" x14ac:dyDescent="0.45">
      <c r="A19" s="2" t="s">
        <v>184</v>
      </c>
      <c r="C19" s="5" t="s">
        <v>185</v>
      </c>
      <c r="E19" s="8">
        <v>0</v>
      </c>
      <c r="F19" s="5"/>
      <c r="G19" s="14">
        <f t="shared" si="0"/>
        <v>0</v>
      </c>
      <c r="H19" s="5"/>
      <c r="I19" s="9">
        <v>34468</v>
      </c>
      <c r="K19" s="14">
        <f t="shared" si="1"/>
        <v>1.1238669513597403E-8</v>
      </c>
    </row>
    <row r="20" spans="1:11" ht="18.75" x14ac:dyDescent="0.45">
      <c r="A20" s="2" t="s">
        <v>184</v>
      </c>
      <c r="C20" s="5" t="s">
        <v>306</v>
      </c>
      <c r="E20" s="8">
        <v>0</v>
      </c>
      <c r="F20" s="5"/>
      <c r="G20" s="14">
        <f t="shared" si="0"/>
        <v>0</v>
      </c>
      <c r="H20" s="5"/>
      <c r="I20" s="9">
        <v>197070020</v>
      </c>
      <c r="K20" s="14">
        <f t="shared" si="1"/>
        <v>6.4256841877046255E-5</v>
      </c>
    </row>
    <row r="21" spans="1:11" ht="18.75" x14ac:dyDescent="0.45">
      <c r="A21" s="2" t="s">
        <v>184</v>
      </c>
      <c r="C21" s="5" t="s">
        <v>307</v>
      </c>
      <c r="E21" s="8">
        <v>0</v>
      </c>
      <c r="F21" s="5"/>
      <c r="G21" s="14">
        <f t="shared" si="0"/>
        <v>0</v>
      </c>
      <c r="H21" s="5"/>
      <c r="I21" s="9">
        <v>105335313</v>
      </c>
      <c r="K21" s="14">
        <f t="shared" si="1"/>
        <v>3.4345734330925498E-5</v>
      </c>
    </row>
    <row r="22" spans="1:11" ht="18.75" x14ac:dyDescent="0.45">
      <c r="A22" s="2" t="s">
        <v>258</v>
      </c>
      <c r="C22" s="5" t="s">
        <v>308</v>
      </c>
      <c r="E22" s="8">
        <v>0</v>
      </c>
      <c r="F22" s="5"/>
      <c r="G22" s="14">
        <f t="shared" si="0"/>
        <v>0</v>
      </c>
      <c r="H22" s="5"/>
      <c r="I22" s="9">
        <v>4699720000</v>
      </c>
      <c r="K22" s="14">
        <f t="shared" si="1"/>
        <v>1.5323952618789597E-3</v>
      </c>
    </row>
    <row r="23" spans="1:11" ht="18.75" x14ac:dyDescent="0.45">
      <c r="A23" s="2" t="s">
        <v>184</v>
      </c>
      <c r="C23" s="5" t="s">
        <v>309</v>
      </c>
      <c r="E23" s="8">
        <v>0</v>
      </c>
      <c r="F23" s="5"/>
      <c r="G23" s="14">
        <f t="shared" si="0"/>
        <v>0</v>
      </c>
      <c r="H23" s="5"/>
      <c r="I23" s="9">
        <v>537085194</v>
      </c>
      <c r="K23" s="14">
        <f t="shared" si="1"/>
        <v>1.7512251932262814E-4</v>
      </c>
    </row>
    <row r="24" spans="1:11" ht="18.75" x14ac:dyDescent="0.45">
      <c r="A24" s="2" t="s">
        <v>199</v>
      </c>
      <c r="C24" s="5" t="s">
        <v>310</v>
      </c>
      <c r="E24" s="8">
        <v>0</v>
      </c>
      <c r="F24" s="5"/>
      <c r="G24" s="14">
        <f t="shared" si="0"/>
        <v>0</v>
      </c>
      <c r="H24" s="5"/>
      <c r="I24" s="9">
        <v>19486058794</v>
      </c>
      <c r="K24" s="14">
        <f t="shared" si="1"/>
        <v>6.3536432316436799E-3</v>
      </c>
    </row>
    <row r="25" spans="1:11" ht="18.75" x14ac:dyDescent="0.45">
      <c r="A25" s="2" t="s">
        <v>184</v>
      </c>
      <c r="C25" s="5" t="s">
        <v>311</v>
      </c>
      <c r="E25" s="8">
        <v>0</v>
      </c>
      <c r="F25" s="5"/>
      <c r="G25" s="14">
        <f t="shared" si="0"/>
        <v>0</v>
      </c>
      <c r="H25" s="5"/>
      <c r="I25" s="9">
        <v>169170595</v>
      </c>
      <c r="K25" s="14">
        <f t="shared" si="1"/>
        <v>5.5159928299397507E-5</v>
      </c>
    </row>
    <row r="26" spans="1:11" ht="18.75" x14ac:dyDescent="0.45">
      <c r="A26" s="2" t="s">
        <v>178</v>
      </c>
      <c r="C26" s="5" t="s">
        <v>312</v>
      </c>
      <c r="E26" s="8">
        <v>0</v>
      </c>
      <c r="F26" s="5"/>
      <c r="G26" s="14">
        <f t="shared" si="0"/>
        <v>0</v>
      </c>
      <c r="H26" s="5"/>
      <c r="I26" s="9">
        <v>37550684877</v>
      </c>
      <c r="K26" s="14">
        <f t="shared" si="1"/>
        <v>1.2243812734763925E-2</v>
      </c>
    </row>
    <row r="27" spans="1:11" ht="18.75" x14ac:dyDescent="0.45">
      <c r="A27" s="2" t="s">
        <v>184</v>
      </c>
      <c r="C27" s="5" t="s">
        <v>313</v>
      </c>
      <c r="E27" s="8">
        <v>0</v>
      </c>
      <c r="F27" s="5"/>
      <c r="G27" s="14">
        <f t="shared" si="0"/>
        <v>0</v>
      </c>
      <c r="H27" s="5"/>
      <c r="I27" s="9">
        <v>12225972573</v>
      </c>
      <c r="K27" s="14">
        <f t="shared" si="1"/>
        <v>3.9864124762171611E-3</v>
      </c>
    </row>
    <row r="28" spans="1:11" ht="18.75" x14ac:dyDescent="0.45">
      <c r="A28" s="2" t="s">
        <v>184</v>
      </c>
      <c r="C28" s="5" t="s">
        <v>314</v>
      </c>
      <c r="E28" s="8">
        <v>0</v>
      </c>
      <c r="F28" s="5"/>
      <c r="G28" s="14">
        <f t="shared" si="0"/>
        <v>0</v>
      </c>
      <c r="H28" s="5"/>
      <c r="I28" s="9">
        <v>9208663061</v>
      </c>
      <c r="K28" s="14">
        <f t="shared" si="1"/>
        <v>3.0025856099759555E-3</v>
      </c>
    </row>
    <row r="29" spans="1:11" ht="18.75" x14ac:dyDescent="0.45">
      <c r="A29" s="2" t="s">
        <v>184</v>
      </c>
      <c r="C29" s="5" t="s">
        <v>315</v>
      </c>
      <c r="E29" s="8">
        <v>0</v>
      </c>
      <c r="F29" s="5"/>
      <c r="G29" s="14">
        <f t="shared" si="0"/>
        <v>0</v>
      </c>
      <c r="H29" s="5"/>
      <c r="I29" s="9">
        <v>79576548908</v>
      </c>
      <c r="K29" s="14">
        <f t="shared" si="1"/>
        <v>2.5946806725357791E-2</v>
      </c>
    </row>
    <row r="30" spans="1:11" ht="18.75" x14ac:dyDescent="0.45">
      <c r="A30" s="2" t="s">
        <v>184</v>
      </c>
      <c r="C30" s="5" t="s">
        <v>316</v>
      </c>
      <c r="E30" s="8">
        <v>0</v>
      </c>
      <c r="F30" s="5"/>
      <c r="G30" s="14">
        <f t="shared" si="0"/>
        <v>0</v>
      </c>
      <c r="H30" s="5"/>
      <c r="I30" s="9">
        <v>76335404059</v>
      </c>
      <c r="K30" s="14">
        <f t="shared" si="1"/>
        <v>2.4889995892016441E-2</v>
      </c>
    </row>
    <row r="31" spans="1:11" ht="18.75" x14ac:dyDescent="0.45">
      <c r="A31" s="2" t="s">
        <v>178</v>
      </c>
      <c r="C31" s="5" t="s">
        <v>317</v>
      </c>
      <c r="E31" s="8">
        <v>0</v>
      </c>
      <c r="F31" s="5"/>
      <c r="G31" s="14">
        <f t="shared" si="0"/>
        <v>0</v>
      </c>
      <c r="H31" s="5"/>
      <c r="I31" s="9">
        <v>43198356162</v>
      </c>
      <c r="K31" s="14">
        <f t="shared" si="1"/>
        <v>1.4085297912132758E-2</v>
      </c>
    </row>
    <row r="32" spans="1:11" ht="18.75" x14ac:dyDescent="0.45">
      <c r="A32" s="2" t="s">
        <v>199</v>
      </c>
      <c r="C32" s="5" t="s">
        <v>318</v>
      </c>
      <c r="E32" s="8">
        <v>0</v>
      </c>
      <c r="F32" s="5"/>
      <c r="G32" s="14">
        <f t="shared" si="0"/>
        <v>0</v>
      </c>
      <c r="H32" s="5"/>
      <c r="I32" s="9">
        <v>45567123228</v>
      </c>
      <c r="K32" s="14">
        <f t="shared" si="1"/>
        <v>1.4857660399351854E-2</v>
      </c>
    </row>
    <row r="33" spans="1:11" ht="18.75" x14ac:dyDescent="0.45">
      <c r="A33" s="2" t="s">
        <v>178</v>
      </c>
      <c r="C33" s="5" t="s">
        <v>319</v>
      </c>
      <c r="E33" s="8">
        <v>0</v>
      </c>
      <c r="F33" s="5"/>
      <c r="G33" s="14">
        <f t="shared" si="0"/>
        <v>0</v>
      </c>
      <c r="H33" s="5"/>
      <c r="I33" s="9">
        <v>4303561626</v>
      </c>
      <c r="K33" s="14">
        <f t="shared" si="1"/>
        <v>1.4032234781830644E-3</v>
      </c>
    </row>
    <row r="34" spans="1:11" ht="18.75" x14ac:dyDescent="0.45">
      <c r="A34" s="2" t="s">
        <v>181</v>
      </c>
      <c r="C34" s="5" t="s">
        <v>320</v>
      </c>
      <c r="E34" s="8">
        <v>0</v>
      </c>
      <c r="F34" s="5"/>
      <c r="G34" s="14">
        <f t="shared" si="0"/>
        <v>0</v>
      </c>
      <c r="H34" s="5"/>
      <c r="I34" s="9">
        <v>31494246546</v>
      </c>
      <c r="K34" s="14">
        <f t="shared" si="1"/>
        <v>1.0269044577876595E-2</v>
      </c>
    </row>
    <row r="35" spans="1:11" ht="18.75" x14ac:dyDescent="0.45">
      <c r="A35" s="2" t="s">
        <v>178</v>
      </c>
      <c r="C35" s="5" t="s">
        <v>321</v>
      </c>
      <c r="E35" s="8">
        <v>0</v>
      </c>
      <c r="F35" s="5"/>
      <c r="G35" s="14">
        <f t="shared" si="0"/>
        <v>0</v>
      </c>
      <c r="H35" s="5"/>
      <c r="I35" s="9">
        <v>3427419168</v>
      </c>
      <c r="K35" s="14">
        <f t="shared" si="1"/>
        <v>1.117547618478617E-3</v>
      </c>
    </row>
    <row r="36" spans="1:11" ht="18.75" x14ac:dyDescent="0.45">
      <c r="A36" s="2" t="s">
        <v>259</v>
      </c>
      <c r="C36" s="5" t="s">
        <v>322</v>
      </c>
      <c r="E36" s="8">
        <v>0</v>
      </c>
      <c r="F36" s="5"/>
      <c r="G36" s="14">
        <f t="shared" si="0"/>
        <v>0</v>
      </c>
      <c r="H36" s="5"/>
      <c r="I36" s="9">
        <v>26629041074</v>
      </c>
      <c r="K36" s="14">
        <f t="shared" si="1"/>
        <v>8.6826909624781491E-3</v>
      </c>
    </row>
    <row r="37" spans="1:11" ht="18.75" x14ac:dyDescent="0.45">
      <c r="A37" s="2" t="s">
        <v>178</v>
      </c>
      <c r="C37" s="5" t="s">
        <v>323</v>
      </c>
      <c r="E37" s="8">
        <v>0</v>
      </c>
      <c r="F37" s="5"/>
      <c r="G37" s="14">
        <f t="shared" si="0"/>
        <v>0</v>
      </c>
      <c r="H37" s="5"/>
      <c r="I37" s="9">
        <v>41046575315</v>
      </c>
      <c r="K37" s="14">
        <f t="shared" si="1"/>
        <v>1.3383686161955153E-2</v>
      </c>
    </row>
    <row r="38" spans="1:11" ht="18.75" x14ac:dyDescent="0.45">
      <c r="A38" s="2" t="s">
        <v>178</v>
      </c>
      <c r="C38" s="5" t="s">
        <v>324</v>
      </c>
      <c r="E38" s="8">
        <v>0</v>
      </c>
      <c r="F38" s="5"/>
      <c r="G38" s="14">
        <f t="shared" si="0"/>
        <v>0</v>
      </c>
      <c r="H38" s="5"/>
      <c r="I38" s="9">
        <v>50967671216</v>
      </c>
      <c r="K38" s="14">
        <f t="shared" si="1"/>
        <v>1.6618568314793868E-2</v>
      </c>
    </row>
    <row r="39" spans="1:11" ht="18.75" x14ac:dyDescent="0.45">
      <c r="A39" s="2" t="s">
        <v>178</v>
      </c>
      <c r="C39" s="5" t="s">
        <v>325</v>
      </c>
      <c r="E39" s="8">
        <v>0</v>
      </c>
      <c r="F39" s="5"/>
      <c r="G39" s="14">
        <f t="shared" si="0"/>
        <v>0</v>
      </c>
      <c r="H39" s="5"/>
      <c r="I39" s="9">
        <v>6817106835</v>
      </c>
      <c r="K39" s="14">
        <f t="shared" si="1"/>
        <v>2.2227924671420151E-3</v>
      </c>
    </row>
    <row r="40" spans="1:11" ht="18.75" x14ac:dyDescent="0.45">
      <c r="A40" s="2" t="s">
        <v>187</v>
      </c>
      <c r="C40" s="5" t="s">
        <v>188</v>
      </c>
      <c r="E40" s="8">
        <v>3106849305</v>
      </c>
      <c r="F40" s="5"/>
      <c r="G40" s="14">
        <f t="shared" si="0"/>
        <v>9.7333138462082254E-3</v>
      </c>
      <c r="H40" s="5"/>
      <c r="I40" s="9">
        <v>74066688549</v>
      </c>
      <c r="K40" s="14">
        <f t="shared" si="1"/>
        <v>2.4150256312195664E-2</v>
      </c>
    </row>
    <row r="41" spans="1:11" ht="18.75" x14ac:dyDescent="0.45">
      <c r="A41" s="2" t="s">
        <v>181</v>
      </c>
      <c r="C41" s="5" t="s">
        <v>326</v>
      </c>
      <c r="E41" s="8">
        <v>0</v>
      </c>
      <c r="F41" s="5"/>
      <c r="G41" s="14">
        <f t="shared" si="0"/>
        <v>0</v>
      </c>
      <c r="H41" s="5"/>
      <c r="I41" s="9">
        <v>31884931464</v>
      </c>
      <c r="K41" s="14">
        <f t="shared" si="1"/>
        <v>1.0396431681199936E-2</v>
      </c>
    </row>
    <row r="42" spans="1:11" ht="18.75" x14ac:dyDescent="0.45">
      <c r="A42" s="2" t="s">
        <v>181</v>
      </c>
      <c r="C42" s="5" t="s">
        <v>327</v>
      </c>
      <c r="E42" s="8">
        <v>0</v>
      </c>
      <c r="F42" s="5"/>
      <c r="G42" s="14">
        <f t="shared" si="0"/>
        <v>0</v>
      </c>
      <c r="H42" s="5"/>
      <c r="I42" s="9">
        <v>32029862992</v>
      </c>
      <c r="K42" s="14">
        <f t="shared" si="1"/>
        <v>1.0443688195801673E-2</v>
      </c>
    </row>
    <row r="43" spans="1:11" ht="18.75" x14ac:dyDescent="0.45">
      <c r="A43" s="2" t="s">
        <v>260</v>
      </c>
      <c r="C43" s="5" t="s">
        <v>328</v>
      </c>
      <c r="E43" s="8">
        <v>0</v>
      </c>
      <c r="F43" s="5"/>
      <c r="G43" s="14">
        <f t="shared" si="0"/>
        <v>0</v>
      </c>
      <c r="H43" s="5"/>
      <c r="I43" s="9">
        <v>20909588991</v>
      </c>
      <c r="K43" s="14">
        <f t="shared" si="1"/>
        <v>6.817800868486816E-3</v>
      </c>
    </row>
    <row r="44" spans="1:11" ht="18.75" x14ac:dyDescent="0.45">
      <c r="A44" s="2" t="s">
        <v>191</v>
      </c>
      <c r="C44" s="5" t="s">
        <v>192</v>
      </c>
      <c r="E44" s="8">
        <v>60</v>
      </c>
      <c r="F44" s="5"/>
      <c r="G44" s="14">
        <f t="shared" si="0"/>
        <v>1.8797140557562175E-10</v>
      </c>
      <c r="H44" s="5"/>
      <c r="I44" s="9">
        <v>56517652</v>
      </c>
      <c r="K44" s="14">
        <f t="shared" si="1"/>
        <v>1.8428200432647883E-5</v>
      </c>
    </row>
    <row r="45" spans="1:11" ht="18.75" x14ac:dyDescent="0.45">
      <c r="A45" s="2" t="s">
        <v>191</v>
      </c>
      <c r="C45" s="5" t="s">
        <v>329</v>
      </c>
      <c r="E45" s="8">
        <v>0</v>
      </c>
      <c r="F45" s="5"/>
      <c r="G45" s="14">
        <f t="shared" si="0"/>
        <v>0</v>
      </c>
      <c r="H45" s="5"/>
      <c r="I45" s="9">
        <v>55088506683</v>
      </c>
      <c r="K45" s="14">
        <f t="shared" si="1"/>
        <v>1.796221192433094E-2</v>
      </c>
    </row>
    <row r="46" spans="1:11" ht="18.75" x14ac:dyDescent="0.45">
      <c r="A46" s="2" t="s">
        <v>178</v>
      </c>
      <c r="C46" s="5" t="s">
        <v>330</v>
      </c>
      <c r="E46" s="8">
        <v>0</v>
      </c>
      <c r="F46" s="5"/>
      <c r="G46" s="14">
        <f t="shared" si="0"/>
        <v>0</v>
      </c>
      <c r="H46" s="5"/>
      <c r="I46" s="9">
        <v>50397081791</v>
      </c>
      <c r="K46" s="14">
        <f t="shared" si="1"/>
        <v>1.6432521373412629E-2</v>
      </c>
    </row>
    <row r="47" spans="1:11" ht="18.75" x14ac:dyDescent="0.45">
      <c r="A47" s="2" t="s">
        <v>194</v>
      </c>
      <c r="C47" s="5" t="s">
        <v>331</v>
      </c>
      <c r="E47" s="8">
        <v>0</v>
      </c>
      <c r="F47" s="5"/>
      <c r="G47" s="14">
        <f t="shared" si="0"/>
        <v>0</v>
      </c>
      <c r="H47" s="5"/>
      <c r="I47" s="9">
        <v>28767123280</v>
      </c>
      <c r="K47" s="14">
        <f t="shared" si="1"/>
        <v>9.3798361204837557E-3</v>
      </c>
    </row>
    <row r="48" spans="1:11" ht="18.75" x14ac:dyDescent="0.45">
      <c r="A48" s="2" t="s">
        <v>178</v>
      </c>
      <c r="C48" s="5" t="s">
        <v>332</v>
      </c>
      <c r="E48" s="8">
        <v>0</v>
      </c>
      <c r="F48" s="5"/>
      <c r="G48" s="14">
        <f t="shared" si="0"/>
        <v>0</v>
      </c>
      <c r="H48" s="5"/>
      <c r="I48" s="9">
        <v>31426849315</v>
      </c>
      <c r="K48" s="14">
        <f t="shared" si="1"/>
        <v>1.0247068971362131E-2</v>
      </c>
    </row>
    <row r="49" spans="1:11" ht="18.75" x14ac:dyDescent="0.45">
      <c r="A49" s="2" t="s">
        <v>184</v>
      </c>
      <c r="C49" s="5" t="s">
        <v>333</v>
      </c>
      <c r="E49" s="8">
        <v>0</v>
      </c>
      <c r="F49" s="5"/>
      <c r="G49" s="14">
        <f t="shared" si="0"/>
        <v>0</v>
      </c>
      <c r="H49" s="5"/>
      <c r="I49" s="9">
        <v>37369863014</v>
      </c>
      <c r="K49" s="14">
        <f t="shared" si="1"/>
        <v>1.2184853782718838E-2</v>
      </c>
    </row>
    <row r="50" spans="1:11" ht="18.75" x14ac:dyDescent="0.45">
      <c r="A50" s="2" t="s">
        <v>181</v>
      </c>
      <c r="C50" s="5" t="s">
        <v>334</v>
      </c>
      <c r="E50" s="8">
        <v>0</v>
      </c>
      <c r="F50" s="5"/>
      <c r="G50" s="14">
        <f t="shared" si="0"/>
        <v>0</v>
      </c>
      <c r="H50" s="5"/>
      <c r="I50" s="9">
        <v>64273972572</v>
      </c>
      <c r="K50" s="14">
        <f t="shared" si="1"/>
        <v>2.0957233841903563E-2</v>
      </c>
    </row>
    <row r="51" spans="1:11" ht="18.75" x14ac:dyDescent="0.45">
      <c r="A51" s="2" t="s">
        <v>194</v>
      </c>
      <c r="C51" s="5" t="s">
        <v>195</v>
      </c>
      <c r="E51" s="8">
        <v>63304109577</v>
      </c>
      <c r="F51" s="5"/>
      <c r="G51" s="14">
        <f t="shared" si="0"/>
        <v>0.19832270759836446</v>
      </c>
      <c r="H51" s="5"/>
      <c r="I51" s="9">
        <v>492832832858</v>
      </c>
      <c r="K51" s="14">
        <f t="shared" si="1"/>
        <v>0.16069355152434284</v>
      </c>
    </row>
    <row r="52" spans="1:11" ht="18.75" x14ac:dyDescent="0.45">
      <c r="A52" s="2" t="s">
        <v>178</v>
      </c>
      <c r="C52" s="5" t="s">
        <v>335</v>
      </c>
      <c r="E52" s="8">
        <v>0</v>
      </c>
      <c r="F52" s="5"/>
      <c r="G52" s="14">
        <f t="shared" si="0"/>
        <v>0</v>
      </c>
      <c r="H52" s="5"/>
      <c r="I52" s="9">
        <v>13561643820</v>
      </c>
      <c r="K52" s="14">
        <f t="shared" si="1"/>
        <v>4.4219227386010388E-3</v>
      </c>
    </row>
    <row r="53" spans="1:11" ht="18.75" x14ac:dyDescent="0.45">
      <c r="A53" s="2" t="s">
        <v>181</v>
      </c>
      <c r="C53" s="5" t="s">
        <v>336</v>
      </c>
      <c r="E53" s="8">
        <v>0</v>
      </c>
      <c r="F53" s="5"/>
      <c r="G53" s="14">
        <f t="shared" si="0"/>
        <v>0</v>
      </c>
      <c r="H53" s="5"/>
      <c r="I53" s="9">
        <v>77128767066</v>
      </c>
      <c r="K53" s="14">
        <f t="shared" si="1"/>
        <v>2.5148680603632633E-2</v>
      </c>
    </row>
    <row r="54" spans="1:11" ht="18.75" x14ac:dyDescent="0.45">
      <c r="A54" s="2" t="s">
        <v>194</v>
      </c>
      <c r="C54" s="5" t="s">
        <v>197</v>
      </c>
      <c r="E54" s="8">
        <v>24657534240</v>
      </c>
      <c r="F54" s="5"/>
      <c r="G54" s="14">
        <f t="shared" si="0"/>
        <v>7.7248522818696999E-2</v>
      </c>
      <c r="H54" s="5"/>
      <c r="I54" s="9">
        <v>143112340444</v>
      </c>
      <c r="K54" s="14">
        <f t="shared" si="1"/>
        <v>4.6663348542635354E-2</v>
      </c>
    </row>
    <row r="55" spans="1:11" ht="18.75" x14ac:dyDescent="0.45">
      <c r="A55" s="2" t="s">
        <v>181</v>
      </c>
      <c r="C55" s="5" t="s">
        <v>337</v>
      </c>
      <c r="E55" s="8">
        <v>0</v>
      </c>
      <c r="F55" s="5"/>
      <c r="G55" s="14">
        <f t="shared" si="0"/>
        <v>0</v>
      </c>
      <c r="H55" s="5"/>
      <c r="I55" s="9">
        <v>18209570986</v>
      </c>
      <c r="K55" s="14">
        <f t="shared" si="1"/>
        <v>5.937430378787455E-3</v>
      </c>
    </row>
    <row r="56" spans="1:11" ht="18.75" x14ac:dyDescent="0.45">
      <c r="A56" s="2" t="s">
        <v>178</v>
      </c>
      <c r="C56" s="5" t="s">
        <v>338</v>
      </c>
      <c r="E56" s="8">
        <v>0</v>
      </c>
      <c r="F56" s="5"/>
      <c r="G56" s="14">
        <f t="shared" si="0"/>
        <v>0</v>
      </c>
      <c r="H56" s="5"/>
      <c r="I56" s="9">
        <v>107261753400</v>
      </c>
      <c r="K56" s="14">
        <f t="shared" si="1"/>
        <v>3.4973871356376425E-2</v>
      </c>
    </row>
    <row r="57" spans="1:11" ht="18.75" x14ac:dyDescent="0.45">
      <c r="A57" s="2" t="s">
        <v>199</v>
      </c>
      <c r="C57" s="5" t="s">
        <v>200</v>
      </c>
      <c r="E57" s="8">
        <v>9728219163</v>
      </c>
      <c r="F57" s="5"/>
      <c r="G57" s="14">
        <f t="shared" si="0"/>
        <v>3.0477117163613475E-2</v>
      </c>
      <c r="H57" s="5"/>
      <c r="I57" s="9">
        <v>113519999931</v>
      </c>
      <c r="K57" s="14">
        <f t="shared" si="1"/>
        <v>3.7014441290707585E-2</v>
      </c>
    </row>
    <row r="58" spans="1:11" ht="18.75" x14ac:dyDescent="0.45">
      <c r="A58" s="2" t="s">
        <v>202</v>
      </c>
      <c r="C58" s="5" t="s">
        <v>203</v>
      </c>
      <c r="E58" s="8">
        <v>14872</v>
      </c>
      <c r="F58" s="5"/>
      <c r="G58" s="14">
        <f t="shared" si="0"/>
        <v>4.6591845728677442E-8</v>
      </c>
      <c r="H58" s="5"/>
      <c r="I58" s="9">
        <v>48350</v>
      </c>
      <c r="K58" s="14">
        <f t="shared" si="1"/>
        <v>1.5765047898991365E-8</v>
      </c>
    </row>
    <row r="59" spans="1:11" ht="18.75" x14ac:dyDescent="0.45">
      <c r="A59" s="2" t="s">
        <v>202</v>
      </c>
      <c r="C59" s="5" t="s">
        <v>339</v>
      </c>
      <c r="E59" s="8">
        <v>0</v>
      </c>
      <c r="F59" s="5"/>
      <c r="G59" s="14">
        <f t="shared" si="0"/>
        <v>0</v>
      </c>
      <c r="H59" s="5"/>
      <c r="I59" s="9">
        <v>3290958904</v>
      </c>
      <c r="K59" s="14">
        <f t="shared" si="1"/>
        <v>1.0730532524337567E-3</v>
      </c>
    </row>
    <row r="60" spans="1:11" ht="18.75" x14ac:dyDescent="0.45">
      <c r="A60" s="2" t="s">
        <v>261</v>
      </c>
      <c r="C60" s="5" t="s">
        <v>340</v>
      </c>
      <c r="E60" s="8">
        <v>1825308962</v>
      </c>
      <c r="F60" s="5"/>
      <c r="G60" s="14">
        <f t="shared" si="0"/>
        <v>5.7184315199486522E-3</v>
      </c>
      <c r="H60" s="5"/>
      <c r="I60" s="9">
        <v>30564267859</v>
      </c>
      <c r="K60" s="14">
        <f t="shared" si="1"/>
        <v>9.965814825123832E-3</v>
      </c>
    </row>
    <row r="61" spans="1:11" ht="18.75" x14ac:dyDescent="0.45">
      <c r="A61" s="2" t="s">
        <v>178</v>
      </c>
      <c r="C61" s="5" t="s">
        <v>341</v>
      </c>
      <c r="E61" s="8">
        <v>0</v>
      </c>
      <c r="F61" s="5"/>
      <c r="G61" s="14">
        <f t="shared" si="0"/>
        <v>0</v>
      </c>
      <c r="H61" s="5"/>
      <c r="I61" s="9">
        <v>37282191744</v>
      </c>
      <c r="K61" s="14">
        <f t="shared" si="1"/>
        <v>1.2156267603382429E-2</v>
      </c>
    </row>
    <row r="62" spans="1:11" ht="18.75" x14ac:dyDescent="0.45">
      <c r="A62" s="2" t="s">
        <v>181</v>
      </c>
      <c r="C62" s="5" t="s">
        <v>342</v>
      </c>
      <c r="E62" s="8">
        <v>0</v>
      </c>
      <c r="F62" s="5"/>
      <c r="G62" s="14">
        <f t="shared" si="0"/>
        <v>0</v>
      </c>
      <c r="H62" s="5"/>
      <c r="I62" s="9">
        <v>24197260240</v>
      </c>
      <c r="K62" s="14">
        <f t="shared" si="1"/>
        <v>7.8897821449422818E-3</v>
      </c>
    </row>
    <row r="63" spans="1:11" ht="18.75" x14ac:dyDescent="0.45">
      <c r="A63" s="2" t="s">
        <v>181</v>
      </c>
      <c r="C63" s="5" t="s">
        <v>343</v>
      </c>
      <c r="E63" s="8">
        <v>0</v>
      </c>
      <c r="F63" s="5"/>
      <c r="G63" s="14">
        <f t="shared" si="0"/>
        <v>0</v>
      </c>
      <c r="H63" s="5"/>
      <c r="I63" s="9">
        <v>19114520491</v>
      </c>
      <c r="K63" s="14">
        <f t="shared" si="1"/>
        <v>6.2324990921792545E-3</v>
      </c>
    </row>
    <row r="64" spans="1:11" ht="18.75" x14ac:dyDescent="0.45">
      <c r="A64" s="2" t="s">
        <v>181</v>
      </c>
      <c r="C64" s="5" t="s">
        <v>344</v>
      </c>
      <c r="E64" s="8">
        <v>0</v>
      </c>
      <c r="F64" s="5"/>
      <c r="G64" s="14">
        <f t="shared" si="0"/>
        <v>0</v>
      </c>
      <c r="H64" s="5"/>
      <c r="I64" s="9">
        <v>34934794488</v>
      </c>
      <c r="K64" s="14">
        <f t="shared" si="1"/>
        <v>1.1390872977140426E-2</v>
      </c>
    </row>
    <row r="65" spans="1:11" ht="18.75" x14ac:dyDescent="0.45">
      <c r="A65" s="2" t="s">
        <v>187</v>
      </c>
      <c r="C65" s="5" t="s">
        <v>345</v>
      </c>
      <c r="E65" s="8">
        <v>0</v>
      </c>
      <c r="F65" s="5"/>
      <c r="G65" s="14">
        <f t="shared" si="0"/>
        <v>0</v>
      </c>
      <c r="H65" s="5"/>
      <c r="I65" s="9">
        <v>34958694018</v>
      </c>
      <c r="K65" s="14">
        <f t="shared" si="1"/>
        <v>1.1398665681074518E-2</v>
      </c>
    </row>
    <row r="66" spans="1:11" ht="18.75" x14ac:dyDescent="0.45">
      <c r="A66" s="2" t="s">
        <v>181</v>
      </c>
      <c r="C66" s="5" t="s">
        <v>346</v>
      </c>
      <c r="E66" s="8">
        <v>0</v>
      </c>
      <c r="F66" s="5"/>
      <c r="G66" s="14">
        <f t="shared" si="0"/>
        <v>0</v>
      </c>
      <c r="H66" s="5"/>
      <c r="I66" s="9">
        <v>7058630184</v>
      </c>
      <c r="K66" s="14">
        <f t="shared" si="1"/>
        <v>2.3015438045920628E-3</v>
      </c>
    </row>
    <row r="67" spans="1:11" ht="18.75" x14ac:dyDescent="0.45">
      <c r="A67" s="2" t="s">
        <v>205</v>
      </c>
      <c r="C67" s="5" t="s">
        <v>206</v>
      </c>
      <c r="E67" s="8">
        <v>302465752</v>
      </c>
      <c r="F67" s="5"/>
      <c r="G67" s="14">
        <f t="shared" si="0"/>
        <v>9.4758187569879047E-4</v>
      </c>
      <c r="H67" s="5"/>
      <c r="I67" s="9">
        <v>24424109584</v>
      </c>
      <c r="K67" s="14">
        <f t="shared" si="1"/>
        <v>7.9637488620883986E-3</v>
      </c>
    </row>
    <row r="68" spans="1:11" ht="18.75" x14ac:dyDescent="0.45">
      <c r="A68" s="2" t="s">
        <v>208</v>
      </c>
      <c r="C68" s="5" t="s">
        <v>209</v>
      </c>
      <c r="E68" s="8">
        <v>1310684928</v>
      </c>
      <c r="F68" s="5"/>
      <c r="G68" s="14">
        <f t="shared" si="0"/>
        <v>4.1061881363823761E-3</v>
      </c>
      <c r="H68" s="5"/>
      <c r="I68" s="9">
        <v>11796164352</v>
      </c>
      <c r="K68" s="14">
        <f t="shared" si="1"/>
        <v>3.846268790768448E-3</v>
      </c>
    </row>
    <row r="69" spans="1:11" ht="18.75" x14ac:dyDescent="0.45">
      <c r="A69" s="2" t="s">
        <v>208</v>
      </c>
      <c r="C69" s="5" t="s">
        <v>211</v>
      </c>
      <c r="E69" s="8">
        <v>3226301368</v>
      </c>
      <c r="F69" s="5"/>
      <c r="G69" s="14">
        <f t="shared" si="0"/>
        <v>1.0107540049225188E-2</v>
      </c>
      <c r="H69" s="5"/>
      <c r="I69" s="9">
        <v>27423561628</v>
      </c>
      <c r="K69" s="14">
        <f t="shared" si="1"/>
        <v>8.9417531049919684E-3</v>
      </c>
    </row>
    <row r="70" spans="1:11" ht="18.75" x14ac:dyDescent="0.45">
      <c r="A70" s="2" t="s">
        <v>208</v>
      </c>
      <c r="C70" s="5" t="s">
        <v>213</v>
      </c>
      <c r="E70" s="8">
        <v>3125479448</v>
      </c>
      <c r="F70" s="5"/>
      <c r="G70" s="14">
        <f t="shared" si="0"/>
        <v>9.791679415637973E-3</v>
      </c>
      <c r="H70" s="5"/>
      <c r="I70" s="9">
        <v>24222465722</v>
      </c>
      <c r="K70" s="14">
        <f t="shared" si="1"/>
        <v>7.8980006688522536E-3</v>
      </c>
    </row>
    <row r="71" spans="1:11" ht="18.75" x14ac:dyDescent="0.45">
      <c r="A71" s="2" t="s">
        <v>215</v>
      </c>
      <c r="C71" s="5" t="s">
        <v>216</v>
      </c>
      <c r="E71" s="8">
        <v>172106470</v>
      </c>
      <c r="F71" s="5"/>
      <c r="G71" s="14">
        <f t="shared" si="0"/>
        <v>5.391849179093096E-4</v>
      </c>
      <c r="H71" s="5"/>
      <c r="I71" s="9">
        <v>241497361</v>
      </c>
      <c r="K71" s="14">
        <f t="shared" si="1"/>
        <v>7.8742863777559664E-5</v>
      </c>
    </row>
    <row r="72" spans="1:11" ht="18.75" x14ac:dyDescent="0.45">
      <c r="A72" s="2" t="s">
        <v>218</v>
      </c>
      <c r="C72" s="5" t="s">
        <v>219</v>
      </c>
      <c r="E72" s="8">
        <v>7101368662</v>
      </c>
      <c r="F72" s="5"/>
      <c r="G72" s="14">
        <f t="shared" si="0"/>
        <v>2.224757081511354E-2</v>
      </c>
      <c r="H72" s="5"/>
      <c r="I72" s="9">
        <v>29736985078</v>
      </c>
      <c r="K72" s="14">
        <f t="shared" si="1"/>
        <v>9.6960701990953784E-3</v>
      </c>
    </row>
    <row r="73" spans="1:11" ht="18.75" x14ac:dyDescent="0.45">
      <c r="A73" s="2" t="s">
        <v>178</v>
      </c>
      <c r="C73" s="5" t="s">
        <v>221</v>
      </c>
      <c r="E73" s="8">
        <v>1412076513</v>
      </c>
      <c r="F73" s="5"/>
      <c r="G73" s="14">
        <f t="shared" ref="G73:G76" si="2">E73/319197485470</f>
        <v>4.4238334488155449E-3</v>
      </c>
      <c r="H73" s="5"/>
      <c r="I73" s="9">
        <v>111764942246</v>
      </c>
      <c r="K73" s="14">
        <f t="shared" ref="K73:K76" si="3">I73/3066911075043</f>
        <v>3.6442185479548993E-2</v>
      </c>
    </row>
    <row r="74" spans="1:11" ht="18.75" x14ac:dyDescent="0.45">
      <c r="A74" s="2" t="s">
        <v>178</v>
      </c>
      <c r="C74" s="5" t="s">
        <v>222</v>
      </c>
      <c r="E74" s="8">
        <v>1280438340</v>
      </c>
      <c r="F74" s="5"/>
      <c r="G74" s="14">
        <f t="shared" si="2"/>
        <v>4.0114299087119307E-3</v>
      </c>
      <c r="H74" s="5"/>
      <c r="I74" s="9">
        <v>5930849277</v>
      </c>
      <c r="K74" s="14">
        <f t="shared" si="3"/>
        <v>1.9338184681200272E-3</v>
      </c>
    </row>
    <row r="75" spans="1:11" ht="18.75" x14ac:dyDescent="0.45">
      <c r="A75" s="2" t="s">
        <v>184</v>
      </c>
      <c r="C75" s="5" t="s">
        <v>224</v>
      </c>
      <c r="E75" s="8">
        <v>0</v>
      </c>
      <c r="F75" s="5"/>
      <c r="G75" s="14">
        <f t="shared" si="2"/>
        <v>0</v>
      </c>
      <c r="H75" s="5"/>
      <c r="I75" s="9">
        <v>15854246550</v>
      </c>
      <c r="K75" s="14">
        <f t="shared" si="3"/>
        <v>5.1694510085453695E-3</v>
      </c>
    </row>
    <row r="76" spans="1:11" ht="18.75" x14ac:dyDescent="0.45">
      <c r="A76" s="2" t="s">
        <v>181</v>
      </c>
      <c r="C76" s="5" t="s">
        <v>226</v>
      </c>
      <c r="E76" s="8">
        <v>17821369856</v>
      </c>
      <c r="F76" s="5"/>
      <c r="G76" s="14">
        <f t="shared" si="2"/>
        <v>5.583179901858893E-2</v>
      </c>
      <c r="H76" s="5"/>
      <c r="I76" s="9">
        <v>64602465728</v>
      </c>
      <c r="K76" s="14">
        <f t="shared" si="3"/>
        <v>2.1064342638983831E-2</v>
      </c>
    </row>
    <row r="77" spans="1:11" ht="18.75" thickBot="1" x14ac:dyDescent="0.45">
      <c r="E77" s="13">
        <f>SUM(E8:E76)</f>
        <v>319197485470</v>
      </c>
      <c r="G77" s="16">
        <f>SUM(G8:G76)</f>
        <v>1</v>
      </c>
      <c r="I77" s="13">
        <f>SUM(I8:I76)</f>
        <v>3066911075043</v>
      </c>
      <c r="K77" s="17">
        <f>SUM(K8:K76)</f>
        <v>1.0000000000000002</v>
      </c>
    </row>
    <row r="78" spans="1:11" ht="18.75" thickTop="1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60" zoomScaleNormal="100" workbookViewId="0">
      <selection activeCell="I29" sqref="I29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41" t="s">
        <v>0</v>
      </c>
      <c r="B2" s="41"/>
      <c r="C2" s="41"/>
      <c r="D2" s="41"/>
      <c r="E2" s="41"/>
    </row>
    <row r="3" spans="1:5" ht="27.75" x14ac:dyDescent="0.4">
      <c r="A3" s="41" t="s">
        <v>235</v>
      </c>
      <c r="B3" s="41"/>
      <c r="C3" s="41"/>
      <c r="D3" s="41"/>
      <c r="E3" s="41"/>
    </row>
    <row r="4" spans="1:5" ht="27.75" x14ac:dyDescent="0.4">
      <c r="A4" s="41" t="s">
        <v>2</v>
      </c>
      <c r="B4" s="41"/>
      <c r="C4" s="41"/>
      <c r="D4" s="41"/>
      <c r="E4" s="41"/>
    </row>
    <row r="6" spans="1:5" ht="27.75" x14ac:dyDescent="0.4">
      <c r="A6" s="41" t="s">
        <v>347</v>
      </c>
      <c r="C6" s="42" t="s">
        <v>237</v>
      </c>
      <c r="E6" s="42" t="s">
        <v>6</v>
      </c>
    </row>
    <row r="7" spans="1:5" ht="27.75" x14ac:dyDescent="0.4">
      <c r="A7" s="42" t="s">
        <v>347</v>
      </c>
      <c r="C7" s="44" t="s">
        <v>158</v>
      </c>
      <c r="E7" s="44" t="s">
        <v>158</v>
      </c>
    </row>
    <row r="8" spans="1:5" ht="18.75" x14ac:dyDescent="0.45">
      <c r="A8" s="2" t="s">
        <v>347</v>
      </c>
      <c r="C8" s="3">
        <v>33457</v>
      </c>
      <c r="E8" s="3">
        <v>11672308</v>
      </c>
    </row>
    <row r="9" spans="1:5" ht="18.75" x14ac:dyDescent="0.45">
      <c r="A9" s="2" t="s">
        <v>348</v>
      </c>
      <c r="C9" s="8">
        <v>0</v>
      </c>
      <c r="E9" s="3">
        <v>269043682</v>
      </c>
    </row>
    <row r="10" spans="1:5" ht="18.75" x14ac:dyDescent="0.45">
      <c r="A10" s="2" t="s">
        <v>349</v>
      </c>
      <c r="C10" s="3">
        <v>12724587</v>
      </c>
      <c r="E10" s="3">
        <v>294087707</v>
      </c>
    </row>
    <row r="11" spans="1:5" ht="19.5" thickBot="1" x14ac:dyDescent="0.5">
      <c r="A11" s="2" t="s">
        <v>245</v>
      </c>
      <c r="C11" s="11">
        <v>12758044</v>
      </c>
      <c r="E11" s="11">
        <v>574803697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5"/>
  <sheetViews>
    <sheetView rightToLeft="1" view="pageBreakPreview" zoomScale="60" zoomScaleNormal="100" workbookViewId="0">
      <selection activeCell="L31" sqref="L31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7.75" x14ac:dyDescent="0.4">
      <c r="A2" s="41" t="s">
        <v>0</v>
      </c>
      <c r="B2" s="41"/>
      <c r="C2" s="41"/>
      <c r="D2" s="41"/>
      <c r="E2" s="41"/>
      <c r="F2" s="41"/>
      <c r="G2" s="41"/>
    </row>
    <row r="3" spans="1:9" ht="27.75" x14ac:dyDescent="0.4">
      <c r="A3" s="41" t="s">
        <v>235</v>
      </c>
      <c r="B3" s="41"/>
      <c r="C3" s="41"/>
      <c r="D3" s="41"/>
      <c r="E3" s="41"/>
      <c r="F3" s="41"/>
      <c r="G3" s="41"/>
    </row>
    <row r="4" spans="1:9" ht="27.75" x14ac:dyDescent="0.4">
      <c r="A4" s="41" t="s">
        <v>2</v>
      </c>
      <c r="B4" s="41"/>
      <c r="C4" s="41"/>
      <c r="D4" s="41"/>
      <c r="E4" s="41"/>
      <c r="F4" s="41"/>
      <c r="G4" s="41"/>
    </row>
    <row r="6" spans="1:9" ht="27.75" x14ac:dyDescent="0.4">
      <c r="A6" s="42" t="s">
        <v>239</v>
      </c>
      <c r="C6" s="42" t="s">
        <v>158</v>
      </c>
      <c r="E6" s="42" t="s">
        <v>295</v>
      </c>
      <c r="G6" s="42" t="s">
        <v>13</v>
      </c>
    </row>
    <row r="7" spans="1:9" ht="18.75" x14ac:dyDescent="0.45">
      <c r="A7" s="2" t="s">
        <v>350</v>
      </c>
      <c r="C7" s="3">
        <v>41893742128</v>
      </c>
      <c r="E7" s="5">
        <v>3.28</v>
      </c>
      <c r="F7" s="5"/>
      <c r="G7" s="5">
        <v>0.06</v>
      </c>
    </row>
    <row r="8" spans="1:9" ht="18.75" x14ac:dyDescent="0.45">
      <c r="A8" s="2" t="s">
        <v>351</v>
      </c>
      <c r="C8" s="3">
        <v>1222770188803</v>
      </c>
      <c r="E8" s="5">
        <v>95.72</v>
      </c>
      <c r="F8" s="5"/>
      <c r="G8" s="5">
        <v>1.78</v>
      </c>
    </row>
    <row r="9" spans="1:9" ht="18.75" x14ac:dyDescent="0.45">
      <c r="A9" s="2" t="s">
        <v>352</v>
      </c>
      <c r="C9" s="3">
        <v>319197485470</v>
      </c>
      <c r="E9" s="5">
        <v>24.99</v>
      </c>
      <c r="F9" s="5"/>
      <c r="G9" s="5">
        <v>0.46</v>
      </c>
    </row>
    <row r="10" spans="1:9" ht="18.75" thickBot="1" x14ac:dyDescent="0.45">
      <c r="C10" s="11">
        <f>SUM(C7:C9)</f>
        <v>1583861416401</v>
      </c>
      <c r="E10" s="12">
        <f>SUM(E7:E9)</f>
        <v>123.99</v>
      </c>
      <c r="F10" s="5"/>
      <c r="G10" s="12">
        <f>SUM(G7:G9)</f>
        <v>2.3000000000000003</v>
      </c>
    </row>
    <row r="11" spans="1:9" ht="18.75" thickTop="1" x14ac:dyDescent="0.4"/>
    <row r="12" spans="1:9" x14ac:dyDescent="0.4">
      <c r="C12" s="3"/>
      <c r="E12" s="14"/>
      <c r="G12" s="3"/>
      <c r="I12" s="40"/>
    </row>
    <row r="13" spans="1:9" x14ac:dyDescent="0.4">
      <c r="E13" s="14"/>
      <c r="I13" s="40"/>
    </row>
    <row r="14" spans="1:9" x14ac:dyDescent="0.4">
      <c r="E14" s="14"/>
      <c r="I14" s="40"/>
    </row>
    <row r="15" spans="1:9" x14ac:dyDescent="0.4">
      <c r="E15" s="40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view="pageBreakPreview" zoomScale="115" zoomScaleNormal="100" zoomScaleSheetLayoutView="115" workbookViewId="0">
      <selection activeCell="A12" sqref="A12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7.75" x14ac:dyDescent="0.4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27.75" x14ac:dyDescent="0.4">
      <c r="A6" s="41" t="s">
        <v>3</v>
      </c>
      <c r="C6" s="42" t="s">
        <v>4</v>
      </c>
      <c r="D6" s="42" t="s">
        <v>4</v>
      </c>
      <c r="E6" s="42" t="s">
        <v>4</v>
      </c>
      <c r="F6" s="42" t="s">
        <v>4</v>
      </c>
      <c r="G6" s="42" t="s">
        <v>4</v>
      </c>
      <c r="H6" s="42" t="s">
        <v>4</v>
      </c>
      <c r="I6" s="42" t="s">
        <v>4</v>
      </c>
      <c r="K6" s="42" t="s">
        <v>6</v>
      </c>
      <c r="L6" s="42" t="s">
        <v>6</v>
      </c>
      <c r="M6" s="42" t="s">
        <v>6</v>
      </c>
      <c r="N6" s="42" t="s">
        <v>6</v>
      </c>
      <c r="O6" s="42" t="s">
        <v>6</v>
      </c>
      <c r="P6" s="42" t="s">
        <v>6</v>
      </c>
      <c r="Q6" s="42" t="s">
        <v>6</v>
      </c>
    </row>
    <row r="7" spans="1:17" ht="27.75" x14ac:dyDescent="0.4">
      <c r="A7" s="42" t="s">
        <v>3</v>
      </c>
      <c r="C7" s="44" t="s">
        <v>31</v>
      </c>
      <c r="E7" s="44" t="s">
        <v>32</v>
      </c>
      <c r="G7" s="44" t="s">
        <v>33</v>
      </c>
      <c r="I7" s="42" t="s">
        <v>34</v>
      </c>
      <c r="K7" s="44" t="s">
        <v>31</v>
      </c>
      <c r="M7" s="44" t="s">
        <v>32</v>
      </c>
      <c r="O7" s="44" t="s">
        <v>33</v>
      </c>
      <c r="Q7" s="42" t="s">
        <v>34</v>
      </c>
    </row>
    <row r="8" spans="1:17" ht="18.75" x14ac:dyDescent="0.45">
      <c r="A8" s="2" t="s">
        <v>35</v>
      </c>
      <c r="C8" s="9">
        <v>59405940</v>
      </c>
      <c r="D8" s="5"/>
      <c r="E8" s="9">
        <v>19243</v>
      </c>
      <c r="F8" s="5"/>
      <c r="G8" s="5" t="s">
        <v>36</v>
      </c>
      <c r="H8" s="5"/>
      <c r="I8" s="9">
        <v>0.21934692614504001</v>
      </c>
      <c r="J8" s="5"/>
      <c r="K8" s="9">
        <v>59405940</v>
      </c>
      <c r="M8" s="9">
        <v>19243</v>
      </c>
      <c r="N8" s="5"/>
      <c r="O8" s="5" t="s">
        <v>36</v>
      </c>
      <c r="Q8" s="9">
        <v>0.21934692614504001</v>
      </c>
    </row>
    <row r="9" spans="1:17" ht="18.75" x14ac:dyDescent="0.45">
      <c r="A9" s="2" t="s">
        <v>37</v>
      </c>
      <c r="C9" s="9">
        <v>5487000</v>
      </c>
      <c r="D9" s="5"/>
      <c r="E9" s="9">
        <v>253239</v>
      </c>
      <c r="F9" s="5"/>
      <c r="G9" s="5" t="s">
        <v>38</v>
      </c>
      <c r="H9" s="5"/>
      <c r="I9" s="9">
        <v>0.21933518795041401</v>
      </c>
      <c r="J9" s="5"/>
      <c r="K9" s="9">
        <v>5487000</v>
      </c>
      <c r="M9" s="9">
        <v>253239</v>
      </c>
      <c r="N9" s="5"/>
      <c r="O9" s="5" t="s">
        <v>38</v>
      </c>
      <c r="Q9" s="9">
        <v>0.21933518795041401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4"/>
  <sheetViews>
    <sheetView rightToLeft="1" view="pageBreakPreview" zoomScale="60" zoomScaleNormal="60" workbookViewId="0">
      <selection activeCell="I14" sqref="I14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8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5.5703125" style="1" bestFit="1" customWidth="1"/>
    <col min="28" max="28" width="1" style="1" customWidth="1"/>
    <col min="29" max="29" width="9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5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27.75" x14ac:dyDescent="0.4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37" x14ac:dyDescent="0.4">
      <c r="AK5" s="9"/>
    </row>
    <row r="6" spans="1:37" ht="27.75" x14ac:dyDescent="0.4">
      <c r="A6" s="4"/>
      <c r="B6" s="4"/>
      <c r="C6" s="42" t="s">
        <v>39</v>
      </c>
      <c r="D6" s="42"/>
      <c r="E6" s="42"/>
      <c r="F6" s="42"/>
      <c r="G6" s="42"/>
      <c r="H6" s="42"/>
      <c r="I6" s="42"/>
      <c r="J6" s="42"/>
      <c r="K6" s="42"/>
      <c r="L6" s="42"/>
      <c r="M6" s="42"/>
      <c r="O6" s="42" t="s">
        <v>4</v>
      </c>
      <c r="P6" s="42" t="s">
        <v>4</v>
      </c>
      <c r="Q6" s="42" t="s">
        <v>4</v>
      </c>
      <c r="R6" s="42" t="s">
        <v>4</v>
      </c>
      <c r="S6" s="42" t="s">
        <v>4</v>
      </c>
      <c r="U6" s="42" t="s">
        <v>5</v>
      </c>
      <c r="V6" s="42" t="s">
        <v>5</v>
      </c>
      <c r="W6" s="42" t="s">
        <v>5</v>
      </c>
      <c r="X6" s="42" t="s">
        <v>5</v>
      </c>
      <c r="Y6" s="42" t="s">
        <v>5</v>
      </c>
      <c r="Z6" s="42" t="s">
        <v>5</v>
      </c>
      <c r="AA6" s="42" t="s">
        <v>5</v>
      </c>
      <c r="AC6" s="42" t="s">
        <v>6</v>
      </c>
      <c r="AD6" s="42" t="s">
        <v>6</v>
      </c>
      <c r="AE6" s="42" t="s">
        <v>6</v>
      </c>
      <c r="AF6" s="42" t="s">
        <v>6</v>
      </c>
      <c r="AG6" s="42" t="s">
        <v>6</v>
      </c>
      <c r="AH6" s="42" t="s">
        <v>6</v>
      </c>
      <c r="AI6" s="42" t="s">
        <v>6</v>
      </c>
      <c r="AJ6" s="42" t="s">
        <v>6</v>
      </c>
      <c r="AK6" s="42" t="s">
        <v>6</v>
      </c>
    </row>
    <row r="7" spans="1:37" ht="27.75" x14ac:dyDescent="0.4">
      <c r="A7" s="41" t="s">
        <v>40</v>
      </c>
      <c r="C7" s="43" t="s">
        <v>41</v>
      </c>
      <c r="E7" s="43" t="s">
        <v>42</v>
      </c>
      <c r="G7" s="43" t="s">
        <v>43</v>
      </c>
      <c r="I7" s="43" t="s">
        <v>44</v>
      </c>
      <c r="K7" s="43" t="s">
        <v>45</v>
      </c>
      <c r="M7" s="43" t="s">
        <v>34</v>
      </c>
      <c r="O7" s="43" t="s">
        <v>7</v>
      </c>
      <c r="Q7" s="43" t="s">
        <v>8</v>
      </c>
      <c r="S7" s="43" t="s">
        <v>9</v>
      </c>
      <c r="U7" s="44" t="s">
        <v>10</v>
      </c>
      <c r="V7" s="44" t="s">
        <v>10</v>
      </c>
      <c r="W7" s="44" t="s">
        <v>10</v>
      </c>
      <c r="Y7" s="44" t="s">
        <v>11</v>
      </c>
      <c r="Z7" s="44" t="s">
        <v>11</v>
      </c>
      <c r="AA7" s="44" t="s">
        <v>11</v>
      </c>
      <c r="AC7" s="43" t="s">
        <v>7</v>
      </c>
      <c r="AE7" s="43" t="s">
        <v>46</v>
      </c>
      <c r="AG7" s="43" t="s">
        <v>8</v>
      </c>
      <c r="AI7" s="43" t="s">
        <v>9</v>
      </c>
      <c r="AK7" s="43" t="s">
        <v>13</v>
      </c>
    </row>
    <row r="8" spans="1:37" ht="27.75" x14ac:dyDescent="0.4">
      <c r="A8" s="42" t="s">
        <v>40</v>
      </c>
      <c r="C8" s="42" t="s">
        <v>41</v>
      </c>
      <c r="E8" s="42" t="s">
        <v>42</v>
      </c>
      <c r="G8" s="42" t="s">
        <v>43</v>
      </c>
      <c r="I8" s="42" t="s">
        <v>44</v>
      </c>
      <c r="K8" s="42" t="s">
        <v>45</v>
      </c>
      <c r="M8" s="42" t="s">
        <v>34</v>
      </c>
      <c r="O8" s="42" t="s">
        <v>7</v>
      </c>
      <c r="Q8" s="42" t="s">
        <v>8</v>
      </c>
      <c r="S8" s="42" t="s">
        <v>9</v>
      </c>
      <c r="U8" s="44" t="s">
        <v>7</v>
      </c>
      <c r="W8" s="44" t="s">
        <v>8</v>
      </c>
      <c r="Y8" s="44" t="s">
        <v>7</v>
      </c>
      <c r="AA8" s="44" t="s">
        <v>14</v>
      </c>
      <c r="AC8" s="42" t="s">
        <v>7</v>
      </c>
      <c r="AE8" s="42" t="s">
        <v>46</v>
      </c>
      <c r="AG8" s="42" t="s">
        <v>8</v>
      </c>
      <c r="AI8" s="42" t="s">
        <v>9</v>
      </c>
      <c r="AK8" s="42" t="s">
        <v>13</v>
      </c>
    </row>
    <row r="9" spans="1:37" ht="18.75" x14ac:dyDescent="0.45">
      <c r="A9" s="2" t="s">
        <v>47</v>
      </c>
      <c r="C9" s="1" t="s">
        <v>48</v>
      </c>
      <c r="E9" s="1" t="s">
        <v>48</v>
      </c>
      <c r="G9" s="1" t="s">
        <v>49</v>
      </c>
      <c r="I9" s="1" t="s">
        <v>50</v>
      </c>
      <c r="K9" s="3">
        <v>18</v>
      </c>
      <c r="M9" s="3">
        <v>18</v>
      </c>
      <c r="O9" s="9">
        <v>1839750</v>
      </c>
      <c r="P9" s="5"/>
      <c r="Q9" s="9">
        <v>499999896000</v>
      </c>
      <c r="R9" s="5"/>
      <c r="S9" s="9">
        <v>677767055125</v>
      </c>
      <c r="T9" s="5"/>
      <c r="U9" s="9">
        <v>0</v>
      </c>
      <c r="V9" s="5"/>
      <c r="W9" s="9">
        <v>0</v>
      </c>
      <c r="X9" s="5"/>
      <c r="Y9" s="9">
        <v>0</v>
      </c>
      <c r="Z9" s="5"/>
      <c r="AA9" s="9">
        <v>0</v>
      </c>
      <c r="AB9" s="5"/>
      <c r="AC9" s="9">
        <v>1839750</v>
      </c>
      <c r="AD9" s="5"/>
      <c r="AE9" s="9">
        <v>374135</v>
      </c>
      <c r="AF9" s="5"/>
      <c r="AG9" s="9">
        <v>499999896000</v>
      </c>
      <c r="AH9" s="5"/>
      <c r="AI9" s="9">
        <v>687815837971</v>
      </c>
      <c r="AJ9" s="5"/>
      <c r="AK9" s="14">
        <f t="shared" ref="AK9:AK38" si="0">AI9/68724584319866</f>
        <v>1.0008293899162591E-2</v>
      </c>
    </row>
    <row r="10" spans="1:37" ht="18.75" x14ac:dyDescent="0.45">
      <c r="A10" s="2" t="s">
        <v>51</v>
      </c>
      <c r="C10" s="1" t="s">
        <v>48</v>
      </c>
      <c r="E10" s="1" t="s">
        <v>48</v>
      </c>
      <c r="G10" s="1" t="s">
        <v>52</v>
      </c>
      <c r="I10" s="1" t="s">
        <v>53</v>
      </c>
      <c r="K10" s="3">
        <v>0</v>
      </c>
      <c r="M10" s="3">
        <v>0</v>
      </c>
      <c r="O10" s="9">
        <v>3490000</v>
      </c>
      <c r="P10" s="5"/>
      <c r="Q10" s="9">
        <v>3503188710000</v>
      </c>
      <c r="R10" s="5"/>
      <c r="S10" s="9">
        <v>3879569461462</v>
      </c>
      <c r="T10" s="5"/>
      <c r="U10" s="9">
        <v>0</v>
      </c>
      <c r="V10" s="5"/>
      <c r="W10" s="9">
        <v>0</v>
      </c>
      <c r="X10" s="5"/>
      <c r="Y10" s="9">
        <v>0</v>
      </c>
      <c r="Z10" s="5"/>
      <c r="AA10" s="9">
        <v>0</v>
      </c>
      <c r="AB10" s="5"/>
      <c r="AC10" s="9">
        <v>3490000</v>
      </c>
      <c r="AD10" s="5"/>
      <c r="AE10" s="9">
        <v>1128060</v>
      </c>
      <c r="AF10" s="5"/>
      <c r="AG10" s="9">
        <v>3503188710000</v>
      </c>
      <c r="AH10" s="5"/>
      <c r="AI10" s="9">
        <v>3934075126185</v>
      </c>
      <c r="AJ10" s="5"/>
      <c r="AK10" s="14">
        <f t="shared" si="0"/>
        <v>5.7244073065244996E-2</v>
      </c>
    </row>
    <row r="11" spans="1:37" ht="18.75" x14ac:dyDescent="0.45">
      <c r="A11" s="2" t="s">
        <v>54</v>
      </c>
      <c r="C11" s="1" t="s">
        <v>48</v>
      </c>
      <c r="E11" s="1" t="s">
        <v>48</v>
      </c>
      <c r="G11" s="1" t="s">
        <v>55</v>
      </c>
      <c r="I11" s="1" t="s">
        <v>56</v>
      </c>
      <c r="K11" s="3">
        <v>0</v>
      </c>
      <c r="M11" s="3">
        <v>0</v>
      </c>
      <c r="O11" s="9">
        <v>3466000</v>
      </c>
      <c r="P11" s="5"/>
      <c r="Q11" s="9">
        <v>2999947776000</v>
      </c>
      <c r="R11" s="5"/>
      <c r="S11" s="9">
        <v>3212844975415</v>
      </c>
      <c r="T11" s="5"/>
      <c r="U11" s="9">
        <v>0</v>
      </c>
      <c r="V11" s="5"/>
      <c r="W11" s="9">
        <v>0</v>
      </c>
      <c r="X11" s="5"/>
      <c r="Y11" s="9">
        <v>0</v>
      </c>
      <c r="Z11" s="5"/>
      <c r="AA11" s="9">
        <v>0</v>
      </c>
      <c r="AB11" s="5"/>
      <c r="AC11" s="9">
        <v>3466000</v>
      </c>
      <c r="AD11" s="5"/>
      <c r="AE11" s="9">
        <v>940011</v>
      </c>
      <c r="AF11" s="5"/>
      <c r="AG11" s="9">
        <v>2999947776000</v>
      </c>
      <c r="AH11" s="5"/>
      <c r="AI11" s="9">
        <v>3255716019358</v>
      </c>
      <c r="AJ11" s="5"/>
      <c r="AK11" s="14">
        <f t="shared" si="0"/>
        <v>4.7373382488642868E-2</v>
      </c>
    </row>
    <row r="12" spans="1:37" ht="18.75" x14ac:dyDescent="0.45">
      <c r="A12" s="2" t="s">
        <v>57</v>
      </c>
      <c r="C12" s="1" t="s">
        <v>48</v>
      </c>
      <c r="E12" s="1" t="s">
        <v>48</v>
      </c>
      <c r="G12" s="1" t="s">
        <v>58</v>
      </c>
      <c r="I12" s="1" t="s">
        <v>59</v>
      </c>
      <c r="K12" s="3">
        <v>0</v>
      </c>
      <c r="M12" s="3">
        <v>0</v>
      </c>
      <c r="O12" s="9">
        <v>50</v>
      </c>
      <c r="P12" s="5"/>
      <c r="Q12" s="9">
        <v>73781400</v>
      </c>
      <c r="R12" s="5"/>
      <c r="S12" s="9">
        <v>73674497</v>
      </c>
      <c r="T12" s="5"/>
      <c r="U12" s="9">
        <v>0</v>
      </c>
      <c r="V12" s="5"/>
      <c r="W12" s="9">
        <v>0</v>
      </c>
      <c r="X12" s="5"/>
      <c r="Y12" s="9">
        <v>50</v>
      </c>
      <c r="Z12" s="5"/>
      <c r="AA12" s="9">
        <v>75147979</v>
      </c>
      <c r="AB12" s="5"/>
      <c r="AC12" s="9">
        <v>0</v>
      </c>
      <c r="AD12" s="5"/>
      <c r="AE12" s="9">
        <v>0</v>
      </c>
      <c r="AF12" s="5"/>
      <c r="AG12" s="9">
        <v>0</v>
      </c>
      <c r="AH12" s="5"/>
      <c r="AI12" s="9">
        <v>0</v>
      </c>
      <c r="AJ12" s="5"/>
      <c r="AK12" s="14">
        <f t="shared" si="0"/>
        <v>0</v>
      </c>
    </row>
    <row r="13" spans="1:37" ht="18.75" x14ac:dyDescent="0.45">
      <c r="A13" s="2" t="s">
        <v>60</v>
      </c>
      <c r="C13" s="1" t="s">
        <v>48</v>
      </c>
      <c r="E13" s="1" t="s">
        <v>48</v>
      </c>
      <c r="G13" s="1" t="s">
        <v>61</v>
      </c>
      <c r="I13" s="1" t="s">
        <v>62</v>
      </c>
      <c r="K13" s="3">
        <v>18</v>
      </c>
      <c r="M13" s="3">
        <v>18</v>
      </c>
      <c r="O13" s="9">
        <v>2500000</v>
      </c>
      <c r="P13" s="5"/>
      <c r="Q13" s="9">
        <v>2500000000000</v>
      </c>
      <c r="R13" s="5"/>
      <c r="S13" s="9">
        <v>2499546875000</v>
      </c>
      <c r="T13" s="5"/>
      <c r="U13" s="9">
        <v>0</v>
      </c>
      <c r="V13" s="5"/>
      <c r="W13" s="9">
        <v>0</v>
      </c>
      <c r="X13" s="5"/>
      <c r="Y13" s="9">
        <v>0</v>
      </c>
      <c r="Z13" s="5"/>
      <c r="AA13" s="9">
        <v>0</v>
      </c>
      <c r="AB13" s="5"/>
      <c r="AC13" s="9">
        <v>2500000</v>
      </c>
      <c r="AD13" s="5"/>
      <c r="AE13" s="9">
        <v>1000000</v>
      </c>
      <c r="AF13" s="5"/>
      <c r="AG13" s="9">
        <v>2500000000000</v>
      </c>
      <c r="AH13" s="5"/>
      <c r="AI13" s="9">
        <v>2499546875000</v>
      </c>
      <c r="AJ13" s="5"/>
      <c r="AK13" s="14">
        <f t="shared" si="0"/>
        <v>3.6370490992951178E-2</v>
      </c>
    </row>
    <row r="14" spans="1:37" ht="18.75" x14ac:dyDescent="0.45">
      <c r="A14" s="2" t="s">
        <v>63</v>
      </c>
      <c r="C14" s="1" t="s">
        <v>48</v>
      </c>
      <c r="E14" s="1" t="s">
        <v>48</v>
      </c>
      <c r="G14" s="1" t="s">
        <v>64</v>
      </c>
      <c r="I14" s="1" t="s">
        <v>65</v>
      </c>
      <c r="K14" s="3">
        <v>18</v>
      </c>
      <c r="M14" s="3">
        <v>18</v>
      </c>
      <c r="O14" s="9">
        <v>154095</v>
      </c>
      <c r="P14" s="5"/>
      <c r="Q14" s="9">
        <v>154096558075</v>
      </c>
      <c r="R14" s="5"/>
      <c r="S14" s="9">
        <v>154067070281</v>
      </c>
      <c r="T14" s="5"/>
      <c r="U14" s="9">
        <v>0</v>
      </c>
      <c r="V14" s="5"/>
      <c r="W14" s="9">
        <v>0</v>
      </c>
      <c r="X14" s="5"/>
      <c r="Y14" s="9">
        <v>100000</v>
      </c>
      <c r="Z14" s="5"/>
      <c r="AA14" s="9">
        <v>98504421250</v>
      </c>
      <c r="AB14" s="5"/>
      <c r="AC14" s="9">
        <v>54095</v>
      </c>
      <c r="AD14" s="5"/>
      <c r="AE14" s="9">
        <v>1000000</v>
      </c>
      <c r="AF14" s="5"/>
      <c r="AG14" s="9">
        <v>54095546962</v>
      </c>
      <c r="AH14" s="5"/>
      <c r="AI14" s="9">
        <v>54085195281</v>
      </c>
      <c r="AJ14" s="5"/>
      <c r="AK14" s="14">
        <f t="shared" si="0"/>
        <v>7.8698468410183986E-4</v>
      </c>
    </row>
    <row r="15" spans="1:37" ht="18.75" x14ac:dyDescent="0.45">
      <c r="A15" s="2" t="s">
        <v>66</v>
      </c>
      <c r="C15" s="1" t="s">
        <v>48</v>
      </c>
      <c r="E15" s="1" t="s">
        <v>48</v>
      </c>
      <c r="G15" s="1" t="s">
        <v>67</v>
      </c>
      <c r="I15" s="1" t="s">
        <v>68</v>
      </c>
      <c r="K15" s="3">
        <v>0</v>
      </c>
      <c r="M15" s="3">
        <v>0</v>
      </c>
      <c r="O15" s="9">
        <v>166772</v>
      </c>
      <c r="P15" s="5"/>
      <c r="Q15" s="9">
        <v>98316005177</v>
      </c>
      <c r="R15" s="5"/>
      <c r="S15" s="9">
        <v>134540601455</v>
      </c>
      <c r="T15" s="5"/>
      <c r="U15" s="9">
        <v>0</v>
      </c>
      <c r="V15" s="5"/>
      <c r="W15" s="9">
        <v>0</v>
      </c>
      <c r="X15" s="5"/>
      <c r="Y15" s="9">
        <v>0</v>
      </c>
      <c r="Z15" s="5"/>
      <c r="AA15" s="9">
        <v>0</v>
      </c>
      <c r="AB15" s="5"/>
      <c r="AC15" s="9">
        <v>166772</v>
      </c>
      <c r="AD15" s="5"/>
      <c r="AE15" s="9">
        <v>810950</v>
      </c>
      <c r="AF15" s="5"/>
      <c r="AG15" s="9">
        <v>98316005177</v>
      </c>
      <c r="AH15" s="5"/>
      <c r="AI15" s="9">
        <v>135219240469</v>
      </c>
      <c r="AJ15" s="5"/>
      <c r="AK15" s="14">
        <f t="shared" si="0"/>
        <v>1.9675526859449129E-3</v>
      </c>
    </row>
    <row r="16" spans="1:37" ht="18.75" x14ac:dyDescent="0.45">
      <c r="A16" s="2" t="s">
        <v>69</v>
      </c>
      <c r="C16" s="1" t="s">
        <v>48</v>
      </c>
      <c r="E16" s="1" t="s">
        <v>48</v>
      </c>
      <c r="G16" s="1" t="s">
        <v>70</v>
      </c>
      <c r="I16" s="1" t="s">
        <v>71</v>
      </c>
      <c r="K16" s="3">
        <v>0</v>
      </c>
      <c r="M16" s="3">
        <v>0</v>
      </c>
      <c r="O16" s="9">
        <v>25500</v>
      </c>
      <c r="P16" s="5"/>
      <c r="Q16" s="9">
        <v>17862380662</v>
      </c>
      <c r="R16" s="5"/>
      <c r="S16" s="9">
        <v>24325140269</v>
      </c>
      <c r="T16" s="5"/>
      <c r="U16" s="9">
        <v>0</v>
      </c>
      <c r="V16" s="5"/>
      <c r="W16" s="9">
        <v>0</v>
      </c>
      <c r="X16" s="5"/>
      <c r="Y16" s="9">
        <v>0</v>
      </c>
      <c r="Z16" s="5"/>
      <c r="AA16" s="9">
        <v>0</v>
      </c>
      <c r="AB16" s="5"/>
      <c r="AC16" s="9">
        <v>25500</v>
      </c>
      <c r="AD16" s="5"/>
      <c r="AE16" s="9">
        <v>970110</v>
      </c>
      <c r="AF16" s="5"/>
      <c r="AG16" s="9">
        <v>17862380662</v>
      </c>
      <c r="AH16" s="5"/>
      <c r="AI16" s="9">
        <v>24733321272</v>
      </c>
      <c r="AJ16" s="5"/>
      <c r="AK16" s="14">
        <f t="shared" si="0"/>
        <v>3.5989044556287574E-4</v>
      </c>
    </row>
    <row r="17" spans="1:37" ht="18.75" x14ac:dyDescent="0.45">
      <c r="A17" s="2" t="s">
        <v>72</v>
      </c>
      <c r="C17" s="1" t="s">
        <v>48</v>
      </c>
      <c r="E17" s="1" t="s">
        <v>48</v>
      </c>
      <c r="G17" s="1" t="s">
        <v>73</v>
      </c>
      <c r="I17" s="1" t="s">
        <v>74</v>
      </c>
      <c r="K17" s="3">
        <v>0</v>
      </c>
      <c r="M17" s="3">
        <v>0</v>
      </c>
      <c r="O17" s="9">
        <v>156899</v>
      </c>
      <c r="P17" s="5"/>
      <c r="Q17" s="9">
        <v>83637896726</v>
      </c>
      <c r="R17" s="5"/>
      <c r="S17" s="9">
        <v>99870074627</v>
      </c>
      <c r="T17" s="5"/>
      <c r="U17" s="9">
        <v>0</v>
      </c>
      <c r="V17" s="5"/>
      <c r="W17" s="9">
        <v>0</v>
      </c>
      <c r="X17" s="5"/>
      <c r="Y17" s="9">
        <v>0</v>
      </c>
      <c r="Z17" s="5"/>
      <c r="AA17" s="9">
        <v>0</v>
      </c>
      <c r="AB17" s="5"/>
      <c r="AC17" s="9">
        <v>156899</v>
      </c>
      <c r="AD17" s="5"/>
      <c r="AE17" s="9">
        <v>629750</v>
      </c>
      <c r="AF17" s="5"/>
      <c r="AG17" s="9">
        <v>83637896726</v>
      </c>
      <c r="AH17" s="5"/>
      <c r="AI17" s="9">
        <v>98789236454</v>
      </c>
      <c r="AJ17" s="5"/>
      <c r="AK17" s="14">
        <f t="shared" si="0"/>
        <v>1.4374657545283007E-3</v>
      </c>
    </row>
    <row r="18" spans="1:37" ht="18.75" x14ac:dyDescent="0.45">
      <c r="A18" s="2" t="s">
        <v>75</v>
      </c>
      <c r="C18" s="1" t="s">
        <v>48</v>
      </c>
      <c r="E18" s="1" t="s">
        <v>48</v>
      </c>
      <c r="G18" s="1" t="s">
        <v>76</v>
      </c>
      <c r="I18" s="1" t="s">
        <v>77</v>
      </c>
      <c r="K18" s="3">
        <v>0</v>
      </c>
      <c r="M18" s="3">
        <v>0</v>
      </c>
      <c r="O18" s="9">
        <v>45170</v>
      </c>
      <c r="P18" s="5"/>
      <c r="Q18" s="9">
        <v>28868798627</v>
      </c>
      <c r="R18" s="5"/>
      <c r="S18" s="9">
        <v>37483853119</v>
      </c>
      <c r="T18" s="5"/>
      <c r="U18" s="9">
        <v>0</v>
      </c>
      <c r="V18" s="5"/>
      <c r="W18" s="9">
        <v>0</v>
      </c>
      <c r="X18" s="5"/>
      <c r="Y18" s="9">
        <v>0</v>
      </c>
      <c r="Z18" s="5"/>
      <c r="AA18" s="9">
        <v>0</v>
      </c>
      <c r="AB18" s="5"/>
      <c r="AC18" s="9">
        <v>45170</v>
      </c>
      <c r="AD18" s="5"/>
      <c r="AE18" s="9">
        <v>825000</v>
      </c>
      <c r="AF18" s="5"/>
      <c r="AG18" s="9">
        <v>28868798627</v>
      </c>
      <c r="AH18" s="5"/>
      <c r="AI18" s="9">
        <v>37258495673</v>
      </c>
      <c r="AJ18" s="5"/>
      <c r="AK18" s="14">
        <f t="shared" si="0"/>
        <v>5.4214217578366357E-4</v>
      </c>
    </row>
    <row r="19" spans="1:37" ht="18.75" x14ac:dyDescent="0.45">
      <c r="A19" s="2" t="s">
        <v>78</v>
      </c>
      <c r="C19" s="1" t="s">
        <v>48</v>
      </c>
      <c r="E19" s="1" t="s">
        <v>48</v>
      </c>
      <c r="G19" s="1" t="s">
        <v>79</v>
      </c>
      <c r="I19" s="1" t="s">
        <v>80</v>
      </c>
      <c r="K19" s="3">
        <v>0</v>
      </c>
      <c r="M19" s="3">
        <v>0</v>
      </c>
      <c r="O19" s="9">
        <v>38458</v>
      </c>
      <c r="P19" s="5"/>
      <c r="Q19" s="9">
        <v>25246565100</v>
      </c>
      <c r="R19" s="5"/>
      <c r="S19" s="9">
        <v>33806529635</v>
      </c>
      <c r="T19" s="5"/>
      <c r="U19" s="9">
        <v>0</v>
      </c>
      <c r="V19" s="5"/>
      <c r="W19" s="9">
        <v>0</v>
      </c>
      <c r="X19" s="5"/>
      <c r="Y19" s="9">
        <v>0</v>
      </c>
      <c r="Z19" s="5"/>
      <c r="AA19" s="9">
        <v>0</v>
      </c>
      <c r="AB19" s="5"/>
      <c r="AC19" s="9">
        <v>38458</v>
      </c>
      <c r="AD19" s="5"/>
      <c r="AE19" s="9">
        <v>884240</v>
      </c>
      <c r="AF19" s="5"/>
      <c r="AG19" s="9">
        <v>25246565100</v>
      </c>
      <c r="AH19" s="5"/>
      <c r="AI19" s="9">
        <v>33999938314</v>
      </c>
      <c r="AJ19" s="5"/>
      <c r="AK19" s="14">
        <f t="shared" si="0"/>
        <v>4.9472744943430296E-4</v>
      </c>
    </row>
    <row r="20" spans="1:37" ht="18.75" x14ac:dyDescent="0.45">
      <c r="A20" s="2" t="s">
        <v>81</v>
      </c>
      <c r="C20" s="1" t="s">
        <v>48</v>
      </c>
      <c r="E20" s="1" t="s">
        <v>48</v>
      </c>
      <c r="G20" s="1" t="s">
        <v>82</v>
      </c>
      <c r="I20" s="1" t="s">
        <v>83</v>
      </c>
      <c r="K20" s="3">
        <v>18</v>
      </c>
      <c r="M20" s="3">
        <v>18</v>
      </c>
      <c r="O20" s="9">
        <v>6500000</v>
      </c>
      <c r="P20" s="5"/>
      <c r="Q20" s="9">
        <v>6500000000000</v>
      </c>
      <c r="R20" s="5"/>
      <c r="S20" s="9">
        <v>6498821875000</v>
      </c>
      <c r="T20" s="5"/>
      <c r="U20" s="9">
        <v>0</v>
      </c>
      <c r="V20" s="5"/>
      <c r="W20" s="9">
        <v>0</v>
      </c>
      <c r="X20" s="5"/>
      <c r="Y20" s="9">
        <v>100</v>
      </c>
      <c r="Z20" s="5"/>
      <c r="AA20" s="9">
        <v>100981695</v>
      </c>
      <c r="AB20" s="5"/>
      <c r="AC20" s="9">
        <v>6499900</v>
      </c>
      <c r="AD20" s="5"/>
      <c r="AE20" s="9">
        <v>1010000</v>
      </c>
      <c r="AF20" s="5"/>
      <c r="AG20" s="9">
        <v>6499900000000</v>
      </c>
      <c r="AH20" s="5"/>
      <c r="AI20" s="9">
        <v>6563709112056</v>
      </c>
      <c r="AJ20" s="5"/>
      <c r="AK20" s="14">
        <f t="shared" si="0"/>
        <v>9.5507439979650041E-2</v>
      </c>
    </row>
    <row r="21" spans="1:37" ht="18.75" x14ac:dyDescent="0.45">
      <c r="A21" s="2" t="s">
        <v>84</v>
      </c>
      <c r="C21" s="1" t="s">
        <v>48</v>
      </c>
      <c r="E21" s="1" t="s">
        <v>48</v>
      </c>
      <c r="G21" s="1" t="s">
        <v>85</v>
      </c>
      <c r="I21" s="1" t="s">
        <v>86</v>
      </c>
      <c r="K21" s="3">
        <v>18</v>
      </c>
      <c r="M21" s="3">
        <v>18</v>
      </c>
      <c r="O21" s="9">
        <v>2000000</v>
      </c>
      <c r="P21" s="5"/>
      <c r="Q21" s="9">
        <v>2000000000000</v>
      </c>
      <c r="R21" s="5"/>
      <c r="S21" s="9">
        <v>1999637500000</v>
      </c>
      <c r="T21" s="5"/>
      <c r="U21" s="9">
        <v>0</v>
      </c>
      <c r="V21" s="5"/>
      <c r="W21" s="9">
        <v>0</v>
      </c>
      <c r="X21" s="5"/>
      <c r="Y21" s="9">
        <v>361800</v>
      </c>
      <c r="Z21" s="5"/>
      <c r="AA21" s="9">
        <v>355407981485</v>
      </c>
      <c r="AB21" s="5"/>
      <c r="AC21" s="9">
        <v>1638200</v>
      </c>
      <c r="AD21" s="5"/>
      <c r="AE21" s="9">
        <v>1000000</v>
      </c>
      <c r="AF21" s="5"/>
      <c r="AG21" s="9">
        <v>1638200000000</v>
      </c>
      <c r="AH21" s="5"/>
      <c r="AI21" s="9">
        <v>1637903076250</v>
      </c>
      <c r="AJ21" s="5"/>
      <c r="AK21" s="14">
        <f t="shared" si="0"/>
        <v>2.3832855337861048E-2</v>
      </c>
    </row>
    <row r="22" spans="1:37" ht="18.75" x14ac:dyDescent="0.45">
      <c r="A22" s="2" t="s">
        <v>87</v>
      </c>
      <c r="C22" s="1" t="s">
        <v>48</v>
      </c>
      <c r="E22" s="1" t="s">
        <v>48</v>
      </c>
      <c r="G22" s="1" t="s">
        <v>88</v>
      </c>
      <c r="I22" s="1" t="s">
        <v>89</v>
      </c>
      <c r="K22" s="3">
        <v>18</v>
      </c>
      <c r="M22" s="3">
        <v>18</v>
      </c>
      <c r="O22" s="9">
        <v>2000000</v>
      </c>
      <c r="P22" s="5"/>
      <c r="Q22" s="9">
        <v>2000000000000</v>
      </c>
      <c r="R22" s="5"/>
      <c r="S22" s="9">
        <v>1999637500000</v>
      </c>
      <c r="T22" s="5"/>
      <c r="U22" s="9">
        <v>0</v>
      </c>
      <c r="V22" s="5"/>
      <c r="W22" s="9">
        <v>0</v>
      </c>
      <c r="X22" s="5"/>
      <c r="Y22" s="9">
        <v>0</v>
      </c>
      <c r="Z22" s="5"/>
      <c r="AA22" s="9">
        <v>0</v>
      </c>
      <c r="AB22" s="5"/>
      <c r="AC22" s="9">
        <v>2000000</v>
      </c>
      <c r="AD22" s="5"/>
      <c r="AE22" s="9">
        <v>1000000</v>
      </c>
      <c r="AF22" s="5"/>
      <c r="AG22" s="9">
        <v>2000000000000</v>
      </c>
      <c r="AH22" s="5"/>
      <c r="AI22" s="9">
        <v>1999637500000</v>
      </c>
      <c r="AJ22" s="5"/>
      <c r="AK22" s="14">
        <f t="shared" si="0"/>
        <v>2.909639279436094E-2</v>
      </c>
    </row>
    <row r="23" spans="1:37" ht="18.75" x14ac:dyDescent="0.45">
      <c r="A23" s="2" t="s">
        <v>90</v>
      </c>
      <c r="C23" s="1" t="s">
        <v>48</v>
      </c>
      <c r="E23" s="1" t="s">
        <v>48</v>
      </c>
      <c r="G23" s="1" t="s">
        <v>91</v>
      </c>
      <c r="I23" s="1" t="s">
        <v>92</v>
      </c>
      <c r="K23" s="3">
        <v>18</v>
      </c>
      <c r="M23" s="3">
        <v>18</v>
      </c>
      <c r="O23" s="9">
        <v>3000000</v>
      </c>
      <c r="P23" s="5"/>
      <c r="Q23" s="9">
        <v>3000000000000</v>
      </c>
      <c r="R23" s="5"/>
      <c r="S23" s="9">
        <v>2999456250000</v>
      </c>
      <c r="T23" s="5"/>
      <c r="U23" s="9">
        <v>0</v>
      </c>
      <c r="V23" s="5"/>
      <c r="W23" s="9">
        <v>0</v>
      </c>
      <c r="X23" s="5"/>
      <c r="Y23" s="9">
        <v>0</v>
      </c>
      <c r="Z23" s="5"/>
      <c r="AA23" s="9">
        <v>0</v>
      </c>
      <c r="AB23" s="5"/>
      <c r="AC23" s="9">
        <v>3000000</v>
      </c>
      <c r="AD23" s="5"/>
      <c r="AE23" s="9">
        <v>1010000</v>
      </c>
      <c r="AF23" s="5"/>
      <c r="AG23" s="9">
        <v>3000000000000</v>
      </c>
      <c r="AH23" s="5"/>
      <c r="AI23" s="9">
        <v>3029450812500</v>
      </c>
      <c r="AJ23" s="5"/>
      <c r="AK23" s="14">
        <f t="shared" si="0"/>
        <v>4.4081035083456822E-2</v>
      </c>
    </row>
    <row r="24" spans="1:37" ht="18.75" x14ac:dyDescent="0.45">
      <c r="A24" s="2" t="s">
        <v>93</v>
      </c>
      <c r="C24" s="1" t="s">
        <v>48</v>
      </c>
      <c r="E24" s="1" t="s">
        <v>48</v>
      </c>
      <c r="G24" s="1" t="s">
        <v>94</v>
      </c>
      <c r="I24" s="1" t="s">
        <v>95</v>
      </c>
      <c r="K24" s="3">
        <v>18.5</v>
      </c>
      <c r="M24" s="3">
        <v>18.5</v>
      </c>
      <c r="O24" s="9">
        <v>100</v>
      </c>
      <c r="P24" s="5"/>
      <c r="Q24" s="9">
        <v>103528759</v>
      </c>
      <c r="R24" s="5"/>
      <c r="S24" s="9">
        <v>100981693</v>
      </c>
      <c r="T24" s="5"/>
      <c r="U24" s="9">
        <v>0</v>
      </c>
      <c r="V24" s="5"/>
      <c r="W24" s="9">
        <v>0</v>
      </c>
      <c r="X24" s="5"/>
      <c r="Y24" s="9">
        <v>0</v>
      </c>
      <c r="Z24" s="5"/>
      <c r="AA24" s="9">
        <v>0</v>
      </c>
      <c r="AB24" s="5"/>
      <c r="AC24" s="9">
        <v>100</v>
      </c>
      <c r="AD24" s="5"/>
      <c r="AE24" s="9">
        <v>1010000</v>
      </c>
      <c r="AF24" s="5"/>
      <c r="AG24" s="9">
        <v>103528759</v>
      </c>
      <c r="AH24" s="5"/>
      <c r="AI24" s="9">
        <v>100981693</v>
      </c>
      <c r="AJ24" s="5"/>
      <c r="AK24" s="14">
        <f t="shared" si="0"/>
        <v>1.4693678252021022E-6</v>
      </c>
    </row>
    <row r="25" spans="1:37" ht="18.75" x14ac:dyDescent="0.45">
      <c r="A25" s="2" t="s">
        <v>96</v>
      </c>
      <c r="C25" s="1" t="s">
        <v>48</v>
      </c>
      <c r="E25" s="1" t="s">
        <v>48</v>
      </c>
      <c r="G25" s="1" t="s">
        <v>97</v>
      </c>
      <c r="I25" s="1" t="s">
        <v>98</v>
      </c>
      <c r="K25" s="3">
        <v>18</v>
      </c>
      <c r="M25" s="3">
        <v>18</v>
      </c>
      <c r="O25" s="9">
        <v>2500000</v>
      </c>
      <c r="P25" s="5"/>
      <c r="Q25" s="9">
        <v>2500000000000</v>
      </c>
      <c r="R25" s="5"/>
      <c r="S25" s="9">
        <v>2499546875000</v>
      </c>
      <c r="T25" s="5"/>
      <c r="U25" s="9">
        <v>0</v>
      </c>
      <c r="V25" s="5"/>
      <c r="W25" s="9">
        <v>0</v>
      </c>
      <c r="X25" s="5"/>
      <c r="Y25" s="9">
        <v>0</v>
      </c>
      <c r="Z25" s="5"/>
      <c r="AA25" s="9">
        <v>0</v>
      </c>
      <c r="AB25" s="5"/>
      <c r="AC25" s="9">
        <v>2500000</v>
      </c>
      <c r="AD25" s="5"/>
      <c r="AE25" s="9">
        <v>1000000</v>
      </c>
      <c r="AF25" s="5"/>
      <c r="AG25" s="9">
        <v>2500000000000</v>
      </c>
      <c r="AH25" s="5"/>
      <c r="AI25" s="9">
        <v>2499546875000</v>
      </c>
      <c r="AJ25" s="5"/>
      <c r="AK25" s="14">
        <f t="shared" si="0"/>
        <v>3.6370490992951178E-2</v>
      </c>
    </row>
    <row r="26" spans="1:37" ht="18.75" x14ac:dyDescent="0.45">
      <c r="A26" s="2" t="s">
        <v>99</v>
      </c>
      <c r="C26" s="1" t="s">
        <v>48</v>
      </c>
      <c r="E26" s="1" t="s">
        <v>48</v>
      </c>
      <c r="G26" s="1" t="s">
        <v>100</v>
      </c>
      <c r="I26" s="1" t="s">
        <v>101</v>
      </c>
      <c r="K26" s="3">
        <v>17</v>
      </c>
      <c r="M26" s="3">
        <v>17</v>
      </c>
      <c r="O26" s="9">
        <v>3195000</v>
      </c>
      <c r="P26" s="5"/>
      <c r="Q26" s="9">
        <v>2936597282778</v>
      </c>
      <c r="R26" s="5"/>
      <c r="S26" s="9">
        <v>2984068289573</v>
      </c>
      <c r="T26" s="5"/>
      <c r="U26" s="9">
        <v>0</v>
      </c>
      <c r="V26" s="5"/>
      <c r="W26" s="9">
        <v>0</v>
      </c>
      <c r="X26" s="5"/>
      <c r="Y26" s="9">
        <v>0</v>
      </c>
      <c r="Z26" s="5"/>
      <c r="AA26" s="9">
        <v>0</v>
      </c>
      <c r="AB26" s="5"/>
      <c r="AC26" s="9">
        <v>3195000</v>
      </c>
      <c r="AD26" s="5"/>
      <c r="AE26" s="9">
        <v>948932</v>
      </c>
      <c r="AF26" s="5"/>
      <c r="AG26" s="9">
        <v>2936597282778</v>
      </c>
      <c r="AH26" s="5"/>
      <c r="AI26" s="9">
        <v>3031288219409</v>
      </c>
      <c r="AJ26" s="5"/>
      <c r="AK26" s="14">
        <f t="shared" si="0"/>
        <v>4.4107770885894688E-2</v>
      </c>
    </row>
    <row r="27" spans="1:37" ht="18.75" x14ac:dyDescent="0.45">
      <c r="A27" s="2" t="s">
        <v>102</v>
      </c>
      <c r="C27" s="1" t="s">
        <v>48</v>
      </c>
      <c r="E27" s="1" t="s">
        <v>48</v>
      </c>
      <c r="G27" s="1" t="s">
        <v>103</v>
      </c>
      <c r="I27" s="1" t="s">
        <v>104</v>
      </c>
      <c r="K27" s="3">
        <v>18</v>
      </c>
      <c r="M27" s="3">
        <v>18</v>
      </c>
      <c r="O27" s="9">
        <v>1300000</v>
      </c>
      <c r="P27" s="5"/>
      <c r="Q27" s="9">
        <v>1273012000000</v>
      </c>
      <c r="R27" s="5"/>
      <c r="S27" s="9">
        <v>1283634299106</v>
      </c>
      <c r="T27" s="5"/>
      <c r="U27" s="9">
        <v>0</v>
      </c>
      <c r="V27" s="5"/>
      <c r="W27" s="9">
        <v>0</v>
      </c>
      <c r="X27" s="5"/>
      <c r="Y27" s="9">
        <v>0</v>
      </c>
      <c r="Z27" s="5"/>
      <c r="AA27" s="9">
        <v>0</v>
      </c>
      <c r="AB27" s="5"/>
      <c r="AC27" s="9">
        <v>1300000</v>
      </c>
      <c r="AD27" s="5"/>
      <c r="AE27" s="9">
        <v>989330</v>
      </c>
      <c r="AF27" s="5"/>
      <c r="AG27" s="9">
        <v>1273012000000</v>
      </c>
      <c r="AH27" s="5"/>
      <c r="AI27" s="9">
        <v>1285895889118</v>
      </c>
      <c r="AJ27" s="5"/>
      <c r="AK27" s="14">
        <f t="shared" si="0"/>
        <v>1.8710857284098409E-2</v>
      </c>
    </row>
    <row r="28" spans="1:37" ht="18.75" x14ac:dyDescent="0.45">
      <c r="A28" s="2" t="s">
        <v>105</v>
      </c>
      <c r="C28" s="1" t="s">
        <v>48</v>
      </c>
      <c r="E28" s="1" t="s">
        <v>48</v>
      </c>
      <c r="G28" s="1" t="s">
        <v>106</v>
      </c>
      <c r="I28" s="1" t="s">
        <v>107</v>
      </c>
      <c r="K28" s="3">
        <v>18</v>
      </c>
      <c r="M28" s="3">
        <v>18</v>
      </c>
      <c r="O28" s="9">
        <v>2105500</v>
      </c>
      <c r="P28" s="5"/>
      <c r="Q28" s="9">
        <v>1999993395000</v>
      </c>
      <c r="R28" s="5"/>
      <c r="S28" s="9">
        <v>2014198315373</v>
      </c>
      <c r="T28" s="5"/>
      <c r="U28" s="9">
        <v>0</v>
      </c>
      <c r="V28" s="5"/>
      <c r="W28" s="9">
        <v>0</v>
      </c>
      <c r="X28" s="5"/>
      <c r="Y28" s="9">
        <v>0</v>
      </c>
      <c r="Z28" s="5"/>
      <c r="AA28" s="9">
        <v>0</v>
      </c>
      <c r="AB28" s="5"/>
      <c r="AC28" s="9">
        <v>2105500</v>
      </c>
      <c r="AD28" s="5"/>
      <c r="AE28" s="9">
        <v>958600</v>
      </c>
      <c r="AF28" s="5"/>
      <c r="AG28" s="9">
        <v>1999993395000</v>
      </c>
      <c r="AH28" s="5"/>
      <c r="AI28" s="9">
        <v>2017966477270</v>
      </c>
      <c r="AJ28" s="5"/>
      <c r="AK28" s="14">
        <f t="shared" si="0"/>
        <v>2.9363094695163877E-2</v>
      </c>
    </row>
    <row r="29" spans="1:37" ht="18.75" x14ac:dyDescent="0.45">
      <c r="A29" s="2" t="s">
        <v>108</v>
      </c>
      <c r="C29" s="1" t="s">
        <v>48</v>
      </c>
      <c r="E29" s="1" t="s">
        <v>48</v>
      </c>
      <c r="G29" s="1" t="s">
        <v>109</v>
      </c>
      <c r="I29" s="1" t="s">
        <v>110</v>
      </c>
      <c r="K29" s="3">
        <v>18</v>
      </c>
      <c r="M29" s="3">
        <v>18</v>
      </c>
      <c r="O29" s="9">
        <v>1000000</v>
      </c>
      <c r="P29" s="5"/>
      <c r="Q29" s="9">
        <v>1000000000000</v>
      </c>
      <c r="R29" s="5"/>
      <c r="S29" s="9">
        <v>999818750000</v>
      </c>
      <c r="T29" s="5"/>
      <c r="U29" s="9">
        <v>0</v>
      </c>
      <c r="V29" s="5"/>
      <c r="W29" s="9">
        <v>0</v>
      </c>
      <c r="X29" s="5"/>
      <c r="Y29" s="9">
        <v>0</v>
      </c>
      <c r="Z29" s="5"/>
      <c r="AA29" s="9">
        <v>0</v>
      </c>
      <c r="AB29" s="5"/>
      <c r="AC29" s="9">
        <v>1000000</v>
      </c>
      <c r="AD29" s="5"/>
      <c r="AE29" s="9">
        <v>1000000</v>
      </c>
      <c r="AF29" s="5"/>
      <c r="AG29" s="9">
        <v>1000000000000</v>
      </c>
      <c r="AH29" s="5"/>
      <c r="AI29" s="9">
        <v>999818750000</v>
      </c>
      <c r="AJ29" s="5"/>
      <c r="AK29" s="14">
        <f t="shared" si="0"/>
        <v>1.454819639718047E-2</v>
      </c>
    </row>
    <row r="30" spans="1:37" ht="18.75" x14ac:dyDescent="0.45">
      <c r="A30" s="2" t="s">
        <v>111</v>
      </c>
      <c r="C30" s="1" t="s">
        <v>48</v>
      </c>
      <c r="E30" s="1" t="s">
        <v>48</v>
      </c>
      <c r="G30" s="1" t="s">
        <v>112</v>
      </c>
      <c r="I30" s="1" t="s">
        <v>113</v>
      </c>
      <c r="K30" s="3">
        <v>15</v>
      </c>
      <c r="M30" s="3">
        <v>15</v>
      </c>
      <c r="O30" s="9">
        <v>4330000</v>
      </c>
      <c r="P30" s="5"/>
      <c r="Q30" s="9">
        <v>3997302786153</v>
      </c>
      <c r="R30" s="5"/>
      <c r="S30" s="9">
        <v>4306175104272</v>
      </c>
      <c r="T30" s="5"/>
      <c r="U30" s="9">
        <v>0</v>
      </c>
      <c r="V30" s="5"/>
      <c r="W30" s="9">
        <v>0</v>
      </c>
      <c r="X30" s="5"/>
      <c r="Y30" s="9">
        <v>4330000</v>
      </c>
      <c r="Z30" s="5"/>
      <c r="AA30" s="9">
        <v>4373280000000</v>
      </c>
      <c r="AB30" s="5"/>
      <c r="AC30" s="9">
        <v>0</v>
      </c>
      <c r="AD30" s="5"/>
      <c r="AE30" s="9">
        <v>0</v>
      </c>
      <c r="AF30" s="5"/>
      <c r="AG30" s="9">
        <v>0</v>
      </c>
      <c r="AH30" s="5"/>
      <c r="AI30" s="9">
        <v>0</v>
      </c>
      <c r="AJ30" s="5"/>
      <c r="AK30" s="14">
        <f t="shared" si="0"/>
        <v>0</v>
      </c>
    </row>
    <row r="31" spans="1:37" ht="18.75" x14ac:dyDescent="0.45">
      <c r="A31" s="2" t="s">
        <v>114</v>
      </c>
      <c r="C31" s="1" t="s">
        <v>48</v>
      </c>
      <c r="E31" s="1" t="s">
        <v>48</v>
      </c>
      <c r="G31" s="1" t="s">
        <v>115</v>
      </c>
      <c r="I31" s="1" t="s">
        <v>116</v>
      </c>
      <c r="K31" s="3">
        <v>17</v>
      </c>
      <c r="M31" s="3">
        <v>17</v>
      </c>
      <c r="O31" s="9">
        <v>1596900</v>
      </c>
      <c r="P31" s="5"/>
      <c r="Q31" s="9">
        <v>1495778519937</v>
      </c>
      <c r="R31" s="5"/>
      <c r="S31" s="9">
        <v>1570804545363</v>
      </c>
      <c r="T31" s="5"/>
      <c r="U31" s="9">
        <v>0</v>
      </c>
      <c r="V31" s="5"/>
      <c r="W31" s="9">
        <v>0</v>
      </c>
      <c r="X31" s="5"/>
      <c r="Y31" s="9">
        <v>0</v>
      </c>
      <c r="Z31" s="5"/>
      <c r="AA31" s="9">
        <v>0</v>
      </c>
      <c r="AB31" s="5"/>
      <c r="AC31" s="9">
        <v>1596900</v>
      </c>
      <c r="AD31" s="5"/>
      <c r="AE31" s="9">
        <v>985569</v>
      </c>
      <c r="AF31" s="5"/>
      <c r="AG31" s="9">
        <v>1495778519937</v>
      </c>
      <c r="AH31" s="5"/>
      <c r="AI31" s="9">
        <v>1573569874856</v>
      </c>
      <c r="AJ31" s="5"/>
      <c r="AK31" s="14">
        <f t="shared" si="0"/>
        <v>2.2896753620685533E-2</v>
      </c>
    </row>
    <row r="32" spans="1:37" ht="18.75" x14ac:dyDescent="0.45">
      <c r="A32" s="2" t="s">
        <v>117</v>
      </c>
      <c r="C32" s="1" t="s">
        <v>48</v>
      </c>
      <c r="E32" s="1" t="s">
        <v>48</v>
      </c>
      <c r="G32" s="1" t="s">
        <v>118</v>
      </c>
      <c r="I32" s="1" t="s">
        <v>119</v>
      </c>
      <c r="K32" s="3">
        <v>18</v>
      </c>
      <c r="M32" s="3">
        <v>18</v>
      </c>
      <c r="O32" s="9">
        <v>4100</v>
      </c>
      <c r="P32" s="5"/>
      <c r="Q32" s="9">
        <v>3775684218</v>
      </c>
      <c r="R32" s="5"/>
      <c r="S32" s="9">
        <v>4140249443</v>
      </c>
      <c r="T32" s="5"/>
      <c r="U32" s="9">
        <v>0</v>
      </c>
      <c r="V32" s="5"/>
      <c r="W32" s="9">
        <v>0</v>
      </c>
      <c r="X32" s="5"/>
      <c r="Y32" s="9">
        <v>0</v>
      </c>
      <c r="Z32" s="5"/>
      <c r="AA32" s="9">
        <v>0</v>
      </c>
      <c r="AB32" s="5"/>
      <c r="AC32" s="9">
        <v>4100</v>
      </c>
      <c r="AD32" s="5"/>
      <c r="AE32" s="9">
        <v>999990</v>
      </c>
      <c r="AF32" s="5"/>
      <c r="AG32" s="9">
        <v>3775684218</v>
      </c>
      <c r="AH32" s="5"/>
      <c r="AI32" s="9">
        <v>4099215882</v>
      </c>
      <c r="AJ32" s="5"/>
      <c r="AK32" s="14">
        <f t="shared" si="0"/>
        <v>5.9647008746112599E-5</v>
      </c>
    </row>
    <row r="33" spans="1:37" ht="18.75" x14ac:dyDescent="0.45">
      <c r="A33" s="2" t="s">
        <v>120</v>
      </c>
      <c r="C33" s="1" t="s">
        <v>48</v>
      </c>
      <c r="E33" s="1" t="s">
        <v>48</v>
      </c>
      <c r="G33" s="1" t="s">
        <v>121</v>
      </c>
      <c r="I33" s="1" t="s">
        <v>122</v>
      </c>
      <c r="K33" s="3">
        <v>17</v>
      </c>
      <c r="M33" s="3">
        <v>17</v>
      </c>
      <c r="O33" s="9">
        <v>3200000</v>
      </c>
      <c r="P33" s="5"/>
      <c r="Q33" s="9">
        <v>2945504000000</v>
      </c>
      <c r="R33" s="5"/>
      <c r="S33" s="9">
        <v>3199420000000</v>
      </c>
      <c r="T33" s="5"/>
      <c r="U33" s="9">
        <v>0</v>
      </c>
      <c r="V33" s="5"/>
      <c r="W33" s="9">
        <v>0</v>
      </c>
      <c r="X33" s="5"/>
      <c r="Y33" s="9">
        <v>199690</v>
      </c>
      <c r="Z33" s="5"/>
      <c r="AA33" s="9">
        <v>184974534975</v>
      </c>
      <c r="AB33" s="5"/>
      <c r="AC33" s="9">
        <v>3000310</v>
      </c>
      <c r="AD33" s="5"/>
      <c r="AE33" s="9">
        <v>1000000</v>
      </c>
      <c r="AF33" s="5"/>
      <c r="AG33" s="9">
        <v>2761695345700</v>
      </c>
      <c r="AH33" s="5"/>
      <c r="AI33" s="9">
        <v>2999766193812</v>
      </c>
      <c r="AJ33" s="5"/>
      <c r="AK33" s="14">
        <f t="shared" si="0"/>
        <v>4.3649099132417261E-2</v>
      </c>
    </row>
    <row r="34" spans="1:37" ht="18.75" x14ac:dyDescent="0.45">
      <c r="A34" s="2" t="s">
        <v>123</v>
      </c>
      <c r="C34" s="1" t="s">
        <v>48</v>
      </c>
      <c r="E34" s="1" t="s">
        <v>48</v>
      </c>
      <c r="G34" s="1" t="s">
        <v>124</v>
      </c>
      <c r="I34" s="1" t="s">
        <v>125</v>
      </c>
      <c r="K34" s="3">
        <v>18</v>
      </c>
      <c r="M34" s="3">
        <v>18</v>
      </c>
      <c r="O34" s="9">
        <v>1993999</v>
      </c>
      <c r="P34" s="5"/>
      <c r="Q34" s="9">
        <v>1993999000000</v>
      </c>
      <c r="R34" s="5"/>
      <c r="S34" s="9">
        <v>1993637587681</v>
      </c>
      <c r="T34" s="5"/>
      <c r="U34" s="9">
        <v>0</v>
      </c>
      <c r="V34" s="5"/>
      <c r="W34" s="9">
        <v>0</v>
      </c>
      <c r="X34" s="5"/>
      <c r="Y34" s="9">
        <v>0</v>
      </c>
      <c r="Z34" s="5"/>
      <c r="AA34" s="9">
        <v>0</v>
      </c>
      <c r="AB34" s="5"/>
      <c r="AC34" s="9">
        <v>1993999</v>
      </c>
      <c r="AD34" s="5"/>
      <c r="AE34" s="9">
        <v>1000000</v>
      </c>
      <c r="AF34" s="5"/>
      <c r="AG34" s="9">
        <v>1993999000000</v>
      </c>
      <c r="AH34" s="5"/>
      <c r="AI34" s="9">
        <v>1993637587680</v>
      </c>
      <c r="AJ34" s="5"/>
      <c r="AK34" s="14">
        <f t="shared" si="0"/>
        <v>2.9009089067763272E-2</v>
      </c>
    </row>
    <row r="35" spans="1:37" ht="18.75" x14ac:dyDescent="0.45">
      <c r="A35" s="2" t="s">
        <v>126</v>
      </c>
      <c r="C35" s="1" t="s">
        <v>48</v>
      </c>
      <c r="E35" s="1" t="s">
        <v>48</v>
      </c>
      <c r="G35" s="1" t="s">
        <v>124</v>
      </c>
      <c r="I35" s="1" t="s">
        <v>125</v>
      </c>
      <c r="K35" s="3">
        <v>18</v>
      </c>
      <c r="M35" s="3">
        <v>18</v>
      </c>
      <c r="O35" s="9">
        <v>1999000</v>
      </c>
      <c r="P35" s="5"/>
      <c r="Q35" s="9">
        <v>1999000000000</v>
      </c>
      <c r="R35" s="5"/>
      <c r="S35" s="9">
        <v>1998637681250</v>
      </c>
      <c r="T35" s="5"/>
      <c r="U35" s="9">
        <v>0</v>
      </c>
      <c r="V35" s="5"/>
      <c r="W35" s="9">
        <v>0</v>
      </c>
      <c r="X35" s="5"/>
      <c r="Y35" s="9">
        <v>0</v>
      </c>
      <c r="Z35" s="5"/>
      <c r="AA35" s="9">
        <v>0</v>
      </c>
      <c r="AB35" s="5"/>
      <c r="AC35" s="9">
        <v>1999000</v>
      </c>
      <c r="AD35" s="5"/>
      <c r="AE35" s="9">
        <v>1000000</v>
      </c>
      <c r="AF35" s="5"/>
      <c r="AG35" s="9">
        <v>1999000000000</v>
      </c>
      <c r="AH35" s="5"/>
      <c r="AI35" s="9">
        <v>1998637681250</v>
      </c>
      <c r="AJ35" s="5"/>
      <c r="AK35" s="14">
        <f t="shared" si="0"/>
        <v>2.9081844597963761E-2</v>
      </c>
    </row>
    <row r="36" spans="1:37" ht="18.75" x14ac:dyDescent="0.45">
      <c r="A36" s="2" t="s">
        <v>127</v>
      </c>
      <c r="C36" s="1" t="s">
        <v>48</v>
      </c>
      <c r="E36" s="1" t="s">
        <v>48</v>
      </c>
      <c r="G36" s="1" t="s">
        <v>128</v>
      </c>
      <c r="I36" s="1" t="s">
        <v>129</v>
      </c>
      <c r="K36" s="3">
        <v>18</v>
      </c>
      <c r="M36" s="3">
        <v>18</v>
      </c>
      <c r="O36" s="9">
        <v>1500</v>
      </c>
      <c r="P36" s="5"/>
      <c r="Q36" s="9">
        <v>1466265712</v>
      </c>
      <c r="R36" s="5"/>
      <c r="S36" s="9">
        <v>1499726625</v>
      </c>
      <c r="T36" s="5"/>
      <c r="U36" s="9">
        <v>0</v>
      </c>
      <c r="V36" s="5"/>
      <c r="W36" s="9">
        <v>0</v>
      </c>
      <c r="X36" s="5"/>
      <c r="Y36" s="9">
        <v>1500</v>
      </c>
      <c r="Z36" s="5"/>
      <c r="AA36" s="9">
        <v>1500000000</v>
      </c>
      <c r="AB36" s="5"/>
      <c r="AC36" s="9">
        <v>0</v>
      </c>
      <c r="AD36" s="5"/>
      <c r="AE36" s="9">
        <v>0</v>
      </c>
      <c r="AF36" s="5"/>
      <c r="AG36" s="9">
        <v>0</v>
      </c>
      <c r="AH36" s="5"/>
      <c r="AI36" s="9">
        <v>0</v>
      </c>
      <c r="AJ36" s="5"/>
      <c r="AK36" s="14">
        <f t="shared" si="0"/>
        <v>0</v>
      </c>
    </row>
    <row r="37" spans="1:37" ht="18.75" x14ac:dyDescent="0.45">
      <c r="A37" s="2" t="s">
        <v>130</v>
      </c>
      <c r="C37" s="1" t="s">
        <v>48</v>
      </c>
      <c r="E37" s="1" t="s">
        <v>48</v>
      </c>
      <c r="G37" s="1" t="s">
        <v>131</v>
      </c>
      <c r="I37" s="1" t="s">
        <v>132</v>
      </c>
      <c r="K37" s="3">
        <v>18</v>
      </c>
      <c r="M37" s="3">
        <v>18</v>
      </c>
      <c r="O37" s="9">
        <v>0</v>
      </c>
      <c r="P37" s="5"/>
      <c r="Q37" s="9">
        <v>0</v>
      </c>
      <c r="R37" s="5"/>
      <c r="S37" s="9">
        <v>0</v>
      </c>
      <c r="T37" s="5"/>
      <c r="U37" s="9">
        <v>1000000</v>
      </c>
      <c r="V37" s="5"/>
      <c r="W37" s="9">
        <v>1000000000000</v>
      </c>
      <c r="X37" s="5"/>
      <c r="Y37" s="9">
        <v>0</v>
      </c>
      <c r="Z37" s="5"/>
      <c r="AA37" s="9">
        <v>0</v>
      </c>
      <c r="AB37" s="5"/>
      <c r="AC37" s="9">
        <v>1000000</v>
      </c>
      <c r="AD37" s="5"/>
      <c r="AE37" s="9">
        <v>1000000</v>
      </c>
      <c r="AF37" s="5"/>
      <c r="AG37" s="9">
        <v>1000000000000</v>
      </c>
      <c r="AH37" s="5"/>
      <c r="AI37" s="9">
        <v>999818750000</v>
      </c>
      <c r="AJ37" s="5"/>
      <c r="AK37" s="14">
        <f t="shared" si="0"/>
        <v>1.454819639718047E-2</v>
      </c>
    </row>
    <row r="38" spans="1:37" ht="18.75" x14ac:dyDescent="0.45">
      <c r="A38" s="2" t="s">
        <v>133</v>
      </c>
      <c r="C38" s="1" t="s">
        <v>48</v>
      </c>
      <c r="E38" s="1" t="s">
        <v>48</v>
      </c>
      <c r="G38" s="1" t="s">
        <v>4</v>
      </c>
      <c r="I38" s="1" t="s">
        <v>134</v>
      </c>
      <c r="K38" s="3">
        <v>18</v>
      </c>
      <c r="M38" s="3">
        <v>18</v>
      </c>
      <c r="O38" s="9">
        <v>0</v>
      </c>
      <c r="P38" s="5"/>
      <c r="Q38" s="9">
        <v>0</v>
      </c>
      <c r="R38" s="5"/>
      <c r="S38" s="9">
        <v>0</v>
      </c>
      <c r="T38" s="5"/>
      <c r="U38" s="9">
        <v>500000</v>
      </c>
      <c r="V38" s="5"/>
      <c r="W38" s="9">
        <v>500000000000</v>
      </c>
      <c r="X38" s="5"/>
      <c r="Y38" s="9">
        <v>0</v>
      </c>
      <c r="Z38" s="5"/>
      <c r="AA38" s="9">
        <v>0</v>
      </c>
      <c r="AB38" s="5"/>
      <c r="AC38" s="9">
        <v>500000</v>
      </c>
      <c r="AD38" s="5"/>
      <c r="AE38" s="9">
        <v>1000000</v>
      </c>
      <c r="AF38" s="5"/>
      <c r="AG38" s="9">
        <v>500000000000</v>
      </c>
      <c r="AH38" s="5"/>
      <c r="AI38" s="9">
        <v>499909375000</v>
      </c>
      <c r="AJ38" s="5"/>
      <c r="AK38" s="14">
        <f t="shared" si="0"/>
        <v>7.2740981985902351E-3</v>
      </c>
    </row>
    <row r="39" spans="1:37" ht="18.75" thickBot="1" x14ac:dyDescent="0.45">
      <c r="O39" s="19">
        <f>SUM(O9:O38)</f>
        <v>48608793</v>
      </c>
      <c r="Q39" s="19">
        <f>SUM(Q9:Q38)</f>
        <v>45557770830324</v>
      </c>
      <c r="S39" s="19">
        <f>SUM(S9:S38)</f>
        <v>47107130841264</v>
      </c>
      <c r="U39" s="19">
        <f>SUM(U9:U38)</f>
        <v>1500000</v>
      </c>
      <c r="W39" s="19">
        <f>SUM(W9:W38)</f>
        <v>1500000000000</v>
      </c>
      <c r="Y39" s="19">
        <f>SUM(Y9:Y38)</f>
        <v>4993140</v>
      </c>
      <c r="AA39" s="19">
        <f>SUM(AA9:AA38)</f>
        <v>5013843067384</v>
      </c>
      <c r="AC39" s="19">
        <f>SUM(AC9:AC38)</f>
        <v>45115653</v>
      </c>
      <c r="AE39" s="19">
        <f>SUM(AE9:AE38)</f>
        <v>25474677</v>
      </c>
      <c r="AG39" s="19">
        <f>SUM(AG9:AG38)</f>
        <v>42413218331646</v>
      </c>
      <c r="AI39" s="19">
        <f>SUM(AI9:AI38)</f>
        <v>43895995657753</v>
      </c>
      <c r="AK39" s="22">
        <f>SUM(AK9:AK38)</f>
        <v>0.63872333448314689</v>
      </c>
    </row>
    <row r="40" spans="1:37" ht="18.75" thickTop="1" x14ac:dyDescent="0.4"/>
    <row r="41" spans="1:37" x14ac:dyDescent="0.4">
      <c r="AI41" s="7"/>
    </row>
    <row r="42" spans="1:37" x14ac:dyDescent="0.4">
      <c r="AG42" s="7"/>
    </row>
    <row r="43" spans="1:37" x14ac:dyDescent="0.4">
      <c r="AI43" s="3"/>
    </row>
    <row r="44" spans="1:37" x14ac:dyDescent="0.4">
      <c r="AG44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O7:O8"/>
    <mergeCell ref="Q7:Q8"/>
    <mergeCell ref="C6:M6"/>
    <mergeCell ref="A7:A8"/>
    <mergeCell ref="C7:C8"/>
    <mergeCell ref="E7:E8"/>
    <mergeCell ref="G7:G8"/>
    <mergeCell ref="I7:I8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6"/>
  <sheetViews>
    <sheetView rightToLeft="1" view="pageBreakPreview" zoomScaleNormal="100" zoomScaleSheetLayoutView="100" workbookViewId="0">
      <selection activeCell="G14" sqref="G14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7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7.75" x14ac:dyDescent="0.4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6" spans="1:12" ht="27.75" x14ac:dyDescent="0.4">
      <c r="A6" s="41" t="s">
        <v>3</v>
      </c>
      <c r="C6" s="42" t="s">
        <v>6</v>
      </c>
      <c r="D6" s="42" t="s">
        <v>6</v>
      </c>
      <c r="E6" s="42" t="s">
        <v>6</v>
      </c>
      <c r="F6" s="42" t="s">
        <v>6</v>
      </c>
      <c r="G6" s="42" t="s">
        <v>6</v>
      </c>
      <c r="H6" s="42" t="s">
        <v>6</v>
      </c>
      <c r="I6" s="42" t="s">
        <v>6</v>
      </c>
      <c r="J6" s="42" t="s">
        <v>6</v>
      </c>
      <c r="K6" s="42" t="s">
        <v>6</v>
      </c>
      <c r="L6" s="42" t="s">
        <v>6</v>
      </c>
    </row>
    <row r="7" spans="1:12" ht="27.75" x14ac:dyDescent="0.4">
      <c r="A7" s="42" t="s">
        <v>3</v>
      </c>
      <c r="C7" s="44" t="s">
        <v>7</v>
      </c>
      <c r="E7" s="44" t="s">
        <v>135</v>
      </c>
      <c r="G7" s="44" t="s">
        <v>136</v>
      </c>
      <c r="I7" s="44" t="s">
        <v>137</v>
      </c>
      <c r="K7" s="44" t="s">
        <v>138</v>
      </c>
    </row>
    <row r="8" spans="1:12" ht="18.75" x14ac:dyDescent="0.45">
      <c r="A8" s="2" t="s">
        <v>99</v>
      </c>
      <c r="C8" s="7">
        <v>3195000</v>
      </c>
      <c r="D8" s="6"/>
      <c r="E8" s="7">
        <v>964870</v>
      </c>
      <c r="F8" s="6"/>
      <c r="G8" s="7">
        <v>948932</v>
      </c>
      <c r="H8" s="6"/>
      <c r="I8" s="6" t="s">
        <v>139</v>
      </c>
      <c r="J8" s="6"/>
      <c r="K8" s="7">
        <v>3031837740000</v>
      </c>
    </row>
    <row r="9" spans="1:12" ht="18.75" x14ac:dyDescent="0.45">
      <c r="A9" s="2" t="s">
        <v>102</v>
      </c>
      <c r="C9" s="7">
        <v>1300000</v>
      </c>
      <c r="D9" s="6"/>
      <c r="E9" s="7">
        <v>988360</v>
      </c>
      <c r="F9" s="6"/>
      <c r="G9" s="7">
        <v>989330</v>
      </c>
      <c r="H9" s="6"/>
      <c r="I9" s="6" t="s">
        <v>140</v>
      </c>
      <c r="J9" s="6"/>
      <c r="K9" s="7">
        <v>1286129000000</v>
      </c>
    </row>
    <row r="10" spans="1:12" ht="18.75" x14ac:dyDescent="0.45">
      <c r="A10" s="2" t="s">
        <v>114</v>
      </c>
      <c r="C10" s="7">
        <v>1596900</v>
      </c>
      <c r="D10" s="6"/>
      <c r="E10" s="7">
        <v>990000</v>
      </c>
      <c r="F10" s="6"/>
      <c r="G10" s="7">
        <v>985569</v>
      </c>
      <c r="H10" s="6"/>
      <c r="I10" s="6" t="s">
        <v>141</v>
      </c>
      <c r="J10" s="6"/>
      <c r="K10" s="7">
        <v>1573855136100</v>
      </c>
    </row>
    <row r="11" spans="1:12" ht="18.75" x14ac:dyDescent="0.45">
      <c r="A11" s="2" t="s">
        <v>108</v>
      </c>
      <c r="C11" s="7">
        <v>1000000</v>
      </c>
      <c r="D11" s="6"/>
      <c r="E11" s="7">
        <v>1000000</v>
      </c>
      <c r="F11" s="6"/>
      <c r="G11" s="7">
        <v>1000000</v>
      </c>
      <c r="H11" s="6"/>
      <c r="I11" s="6" t="s">
        <v>16</v>
      </c>
      <c r="J11" s="6"/>
      <c r="K11" s="7">
        <v>1000000000000</v>
      </c>
    </row>
    <row r="12" spans="1:12" ht="18.75" x14ac:dyDescent="0.45">
      <c r="A12" s="2" t="s">
        <v>63</v>
      </c>
      <c r="C12" s="7">
        <v>54095</v>
      </c>
      <c r="D12" s="6"/>
      <c r="E12" s="7">
        <v>976300</v>
      </c>
      <c r="F12" s="6"/>
      <c r="G12" s="7">
        <v>1000000</v>
      </c>
      <c r="H12" s="6"/>
      <c r="I12" s="6" t="s">
        <v>142</v>
      </c>
      <c r="J12" s="6"/>
      <c r="K12" s="7">
        <v>54095000000</v>
      </c>
    </row>
    <row r="13" spans="1:12" ht="18.75" x14ac:dyDescent="0.45">
      <c r="A13" s="2" t="s">
        <v>105</v>
      </c>
      <c r="C13" s="7">
        <v>2105500</v>
      </c>
      <c r="D13" s="6"/>
      <c r="E13" s="7">
        <v>984000</v>
      </c>
      <c r="F13" s="6"/>
      <c r="G13" s="7">
        <v>958600</v>
      </c>
      <c r="H13" s="6"/>
      <c r="I13" s="6" t="s">
        <v>143</v>
      </c>
      <c r="J13" s="6"/>
      <c r="K13" s="7">
        <v>2018332300000</v>
      </c>
    </row>
    <row r="14" spans="1:12" ht="18.75" x14ac:dyDescent="0.45">
      <c r="A14" s="2" t="s">
        <v>120</v>
      </c>
      <c r="C14" s="7">
        <v>3000310</v>
      </c>
      <c r="D14" s="6"/>
      <c r="E14" s="7">
        <v>937540</v>
      </c>
      <c r="F14" s="6"/>
      <c r="G14" s="7">
        <v>1000000</v>
      </c>
      <c r="H14" s="6"/>
      <c r="I14" s="6" t="s">
        <v>144</v>
      </c>
      <c r="J14" s="6"/>
      <c r="K14" s="7">
        <v>3000310000000</v>
      </c>
    </row>
    <row r="15" spans="1:12" ht="18.75" thickBot="1" x14ac:dyDescent="0.45">
      <c r="K15" s="13">
        <f>SUM(K8:K14)</f>
        <v>11964559176100</v>
      </c>
    </row>
    <row r="16" spans="1:12" ht="18.75" thickTop="1" x14ac:dyDescent="0.4"/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view="pageBreakPreview" zoomScale="60" zoomScaleNormal="100" workbookViewId="0">
      <selection activeCell="C34" sqref="C34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9.7109375" style="1" bestFit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27.75" x14ac:dyDescent="0.4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6" spans="1:31" ht="27.75" x14ac:dyDescent="0.4">
      <c r="A6" s="42" t="s">
        <v>145</v>
      </c>
      <c r="B6" s="42" t="s">
        <v>145</v>
      </c>
      <c r="C6" s="42" t="s">
        <v>145</v>
      </c>
      <c r="D6" s="42" t="s">
        <v>145</v>
      </c>
      <c r="E6" s="42" t="s">
        <v>145</v>
      </c>
      <c r="F6" s="42" t="s">
        <v>145</v>
      </c>
      <c r="G6" s="42" t="s">
        <v>145</v>
      </c>
      <c r="H6" s="42" t="s">
        <v>145</v>
      </c>
      <c r="I6" s="42" t="s">
        <v>145</v>
      </c>
      <c r="K6" s="42" t="s">
        <v>4</v>
      </c>
      <c r="L6" s="42" t="s">
        <v>4</v>
      </c>
      <c r="M6" s="42" t="s">
        <v>4</v>
      </c>
      <c r="N6" s="42" t="s">
        <v>4</v>
      </c>
      <c r="O6" s="42" t="s">
        <v>4</v>
      </c>
      <c r="Q6" s="42" t="s">
        <v>5</v>
      </c>
      <c r="R6" s="42" t="s">
        <v>5</v>
      </c>
      <c r="S6" s="42" t="s">
        <v>5</v>
      </c>
      <c r="T6" s="42" t="s">
        <v>5</v>
      </c>
      <c r="U6" s="42" t="s">
        <v>5</v>
      </c>
      <c r="V6" s="42" t="s">
        <v>5</v>
      </c>
      <c r="W6" s="42" t="s">
        <v>5</v>
      </c>
      <c r="Y6" s="42" t="s">
        <v>6</v>
      </c>
      <c r="Z6" s="42" t="s">
        <v>6</v>
      </c>
      <c r="AA6" s="42" t="s">
        <v>6</v>
      </c>
      <c r="AB6" s="42" t="s">
        <v>6</v>
      </c>
      <c r="AC6" s="42" t="s">
        <v>6</v>
      </c>
      <c r="AD6" s="42" t="s">
        <v>6</v>
      </c>
      <c r="AE6" s="42" t="s">
        <v>6</v>
      </c>
    </row>
    <row r="7" spans="1:31" ht="27.75" x14ac:dyDescent="0.4">
      <c r="A7" s="43" t="s">
        <v>146</v>
      </c>
      <c r="C7" s="43" t="s">
        <v>44</v>
      </c>
      <c r="E7" s="43" t="s">
        <v>45</v>
      </c>
      <c r="G7" s="43" t="s">
        <v>147</v>
      </c>
      <c r="I7" s="43" t="s">
        <v>42</v>
      </c>
      <c r="K7" s="43" t="s">
        <v>7</v>
      </c>
      <c r="M7" s="43" t="s">
        <v>8</v>
      </c>
      <c r="O7" s="43" t="s">
        <v>9</v>
      </c>
      <c r="Q7" s="44" t="s">
        <v>10</v>
      </c>
      <c r="R7" s="44" t="s">
        <v>10</v>
      </c>
      <c r="S7" s="44" t="s">
        <v>10</v>
      </c>
      <c r="U7" s="44" t="s">
        <v>11</v>
      </c>
      <c r="V7" s="44" t="s">
        <v>11</v>
      </c>
      <c r="W7" s="44" t="s">
        <v>11</v>
      </c>
      <c r="Y7" s="41" t="s">
        <v>7</v>
      </c>
      <c r="AA7" s="41" t="s">
        <v>8</v>
      </c>
      <c r="AC7" s="41" t="s">
        <v>9</v>
      </c>
      <c r="AE7" s="41" t="s">
        <v>148</v>
      </c>
    </row>
    <row r="8" spans="1:31" ht="27.75" x14ac:dyDescent="0.4">
      <c r="A8" s="42" t="s">
        <v>146</v>
      </c>
      <c r="C8" s="42" t="s">
        <v>44</v>
      </c>
      <c r="E8" s="42" t="s">
        <v>45</v>
      </c>
      <c r="G8" s="42" t="s">
        <v>147</v>
      </c>
      <c r="I8" s="42" t="s">
        <v>42</v>
      </c>
      <c r="K8" s="42" t="s">
        <v>7</v>
      </c>
      <c r="M8" s="42" t="s">
        <v>8</v>
      </c>
      <c r="O8" s="42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42" t="s">
        <v>7</v>
      </c>
      <c r="AA8" s="42" t="s">
        <v>8</v>
      </c>
      <c r="AC8" s="42" t="s">
        <v>9</v>
      </c>
      <c r="AE8" s="42" t="s">
        <v>148</v>
      </c>
    </row>
    <row r="9" spans="1:31" ht="18.75" x14ac:dyDescent="0.45">
      <c r="A9" s="2" t="s">
        <v>149</v>
      </c>
      <c r="C9" s="5" t="s">
        <v>150</v>
      </c>
      <c r="D9" s="5"/>
      <c r="E9" s="9">
        <v>18</v>
      </c>
      <c r="F9" s="5"/>
      <c r="G9" s="9">
        <v>0</v>
      </c>
      <c r="H9" s="5"/>
      <c r="I9" s="5" t="s">
        <v>151</v>
      </c>
      <c r="J9" s="5"/>
      <c r="K9" s="9">
        <v>11000000</v>
      </c>
      <c r="L9" s="5"/>
      <c r="M9" s="9">
        <v>11000000000000</v>
      </c>
      <c r="N9" s="5"/>
      <c r="O9" s="9">
        <v>11000000000000</v>
      </c>
      <c r="P9" s="5"/>
      <c r="Q9" s="9">
        <v>0</v>
      </c>
      <c r="R9" s="5"/>
      <c r="S9" s="9">
        <v>0</v>
      </c>
      <c r="T9" s="5"/>
      <c r="U9" s="9">
        <v>0</v>
      </c>
      <c r="V9" s="5"/>
      <c r="W9" s="9">
        <v>0</v>
      </c>
      <c r="X9" s="5"/>
      <c r="Y9" s="9">
        <v>11000000</v>
      </c>
      <c r="Z9" s="5"/>
      <c r="AA9" s="9">
        <v>11000000000000</v>
      </c>
      <c r="AB9" s="5"/>
      <c r="AC9" s="9">
        <v>11000000000000</v>
      </c>
      <c r="AD9" s="5"/>
      <c r="AE9" s="5" t="s">
        <v>152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41"/>
  <sheetViews>
    <sheetView rightToLeft="1" view="pageBreakPreview" zoomScale="60" zoomScaleNormal="100" workbookViewId="0">
      <selection activeCell="C27" sqref="C27"/>
    </sheetView>
  </sheetViews>
  <sheetFormatPr defaultRowHeight="18" x14ac:dyDescent="0.4"/>
  <cols>
    <col min="1" max="1" width="28.42578125" style="1" bestFit="1" customWidth="1"/>
    <col min="2" max="2" width="1" style="1" customWidth="1"/>
    <col min="3" max="3" width="21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4.85546875" style="1" bestFit="1" customWidth="1"/>
    <col min="22" max="16384" width="9.140625" style="1"/>
  </cols>
  <sheetData>
    <row r="2" spans="1:21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1" ht="27.75" x14ac:dyDescent="0.4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1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21" ht="27.75" x14ac:dyDescent="0.4">
      <c r="A6" s="41" t="s">
        <v>153</v>
      </c>
      <c r="C6" s="42" t="s">
        <v>154</v>
      </c>
      <c r="D6" s="42" t="s">
        <v>154</v>
      </c>
      <c r="E6" s="42" t="s">
        <v>154</v>
      </c>
      <c r="F6" s="42" t="s">
        <v>154</v>
      </c>
      <c r="G6" s="42" t="s">
        <v>154</v>
      </c>
      <c r="H6" s="42" t="s">
        <v>154</v>
      </c>
      <c r="I6" s="42" t="s">
        <v>154</v>
      </c>
      <c r="K6" s="42" t="s">
        <v>4</v>
      </c>
      <c r="M6" s="42" t="s">
        <v>5</v>
      </c>
      <c r="N6" s="42" t="s">
        <v>5</v>
      </c>
      <c r="O6" s="42" t="s">
        <v>5</v>
      </c>
      <c r="Q6" s="42" t="s">
        <v>6</v>
      </c>
      <c r="R6" s="42" t="s">
        <v>6</v>
      </c>
      <c r="S6" s="42" t="s">
        <v>6</v>
      </c>
      <c r="U6" s="3"/>
    </row>
    <row r="7" spans="1:21" ht="27.75" x14ac:dyDescent="0.4">
      <c r="A7" s="42" t="s">
        <v>153</v>
      </c>
      <c r="C7" s="44" t="s">
        <v>155</v>
      </c>
      <c r="E7" s="44" t="s">
        <v>156</v>
      </c>
      <c r="G7" s="44" t="s">
        <v>157</v>
      </c>
      <c r="I7" s="44" t="s">
        <v>45</v>
      </c>
      <c r="K7" s="44" t="s">
        <v>158</v>
      </c>
      <c r="M7" s="44" t="s">
        <v>159</v>
      </c>
      <c r="O7" s="44" t="s">
        <v>160</v>
      </c>
      <c r="Q7" s="44" t="s">
        <v>158</v>
      </c>
      <c r="S7" s="44" t="s">
        <v>148</v>
      </c>
    </row>
    <row r="8" spans="1:21" ht="18.75" x14ac:dyDescent="0.45">
      <c r="A8" s="2" t="s">
        <v>161</v>
      </c>
      <c r="C8" s="1" t="s">
        <v>162</v>
      </c>
      <c r="E8" s="1" t="s">
        <v>163</v>
      </c>
      <c r="G8" s="5" t="s">
        <v>164</v>
      </c>
      <c r="H8" s="5"/>
      <c r="I8" s="9">
        <v>0</v>
      </c>
      <c r="J8" s="5"/>
      <c r="K8" s="9">
        <v>172156</v>
      </c>
      <c r="L8" s="5"/>
      <c r="M8" s="9">
        <v>1124</v>
      </c>
      <c r="N8" s="5"/>
      <c r="O8" s="9">
        <v>0</v>
      </c>
      <c r="P8" s="5"/>
      <c r="Q8" s="9">
        <v>173280</v>
      </c>
      <c r="R8" s="5"/>
      <c r="S8" s="14">
        <f t="shared" ref="S8:S36" si="0">Q8/68724584319866</f>
        <v>2.521368469738572E-9</v>
      </c>
    </row>
    <row r="9" spans="1:21" ht="18.75" x14ac:dyDescent="0.45">
      <c r="A9" s="2" t="s">
        <v>165</v>
      </c>
      <c r="C9" s="1" t="s">
        <v>166</v>
      </c>
      <c r="E9" s="1" t="s">
        <v>167</v>
      </c>
      <c r="G9" s="5" t="s">
        <v>168</v>
      </c>
      <c r="H9" s="5"/>
      <c r="I9" s="9">
        <v>0</v>
      </c>
      <c r="J9" s="5"/>
      <c r="K9" s="9">
        <v>188986</v>
      </c>
      <c r="L9" s="5"/>
      <c r="M9" s="9">
        <v>0</v>
      </c>
      <c r="N9" s="5"/>
      <c r="O9" s="9">
        <v>0</v>
      </c>
      <c r="P9" s="5"/>
      <c r="Q9" s="9">
        <v>188986</v>
      </c>
      <c r="R9" s="5"/>
      <c r="S9" s="14">
        <f t="shared" si="0"/>
        <v>2.7499038643929697E-9</v>
      </c>
    </row>
    <row r="10" spans="1:21" ht="18.75" x14ac:dyDescent="0.45">
      <c r="A10" s="2" t="s">
        <v>169</v>
      </c>
      <c r="C10" s="1" t="s">
        <v>170</v>
      </c>
      <c r="E10" s="1" t="s">
        <v>167</v>
      </c>
      <c r="G10" s="5" t="s">
        <v>164</v>
      </c>
      <c r="H10" s="5"/>
      <c r="I10" s="9">
        <v>0</v>
      </c>
      <c r="J10" s="5"/>
      <c r="K10" s="9">
        <v>141647570461</v>
      </c>
      <c r="L10" s="5"/>
      <c r="M10" s="9">
        <v>7931508563560</v>
      </c>
      <c r="N10" s="5"/>
      <c r="O10" s="9">
        <v>7932448483799</v>
      </c>
      <c r="P10" s="5"/>
      <c r="Q10" s="9">
        <v>140707650222</v>
      </c>
      <c r="R10" s="5"/>
      <c r="S10" s="14">
        <f t="shared" si="0"/>
        <v>2.0474136237347324E-3</v>
      </c>
    </row>
    <row r="11" spans="1:21" ht="18.75" x14ac:dyDescent="0.45">
      <c r="A11" s="2" t="s">
        <v>169</v>
      </c>
      <c r="C11" s="1" t="s">
        <v>171</v>
      </c>
      <c r="E11" s="1" t="s">
        <v>163</v>
      </c>
      <c r="G11" s="5" t="s">
        <v>164</v>
      </c>
      <c r="H11" s="5"/>
      <c r="I11" s="9">
        <v>0</v>
      </c>
      <c r="J11" s="5"/>
      <c r="K11" s="9">
        <v>212728868386</v>
      </c>
      <c r="L11" s="5"/>
      <c r="M11" s="9">
        <v>10628366561603</v>
      </c>
      <c r="N11" s="5"/>
      <c r="O11" s="9">
        <v>10088000753300</v>
      </c>
      <c r="P11" s="5"/>
      <c r="Q11" s="9">
        <v>753094676689</v>
      </c>
      <c r="R11" s="5"/>
      <c r="S11" s="14">
        <f t="shared" si="0"/>
        <v>1.0958155427813993E-2</v>
      </c>
    </row>
    <row r="12" spans="1:21" ht="18.75" x14ac:dyDescent="0.45">
      <c r="A12" s="2" t="s">
        <v>172</v>
      </c>
      <c r="C12" s="1" t="s">
        <v>173</v>
      </c>
      <c r="E12" s="1" t="s">
        <v>163</v>
      </c>
      <c r="G12" s="5" t="s">
        <v>164</v>
      </c>
      <c r="H12" s="5"/>
      <c r="I12" s="9">
        <v>0</v>
      </c>
      <c r="J12" s="5"/>
      <c r="K12" s="9">
        <v>540778</v>
      </c>
      <c r="L12" s="5"/>
      <c r="M12" s="9">
        <v>2974805481666</v>
      </c>
      <c r="N12" s="5"/>
      <c r="O12" s="9">
        <v>2974805750000</v>
      </c>
      <c r="P12" s="5"/>
      <c r="Q12" s="9">
        <v>272444</v>
      </c>
      <c r="R12" s="5"/>
      <c r="S12" s="14">
        <f t="shared" si="0"/>
        <v>3.9642873463149556E-9</v>
      </c>
    </row>
    <row r="13" spans="1:21" ht="18.75" x14ac:dyDescent="0.45">
      <c r="A13" s="2" t="s">
        <v>174</v>
      </c>
      <c r="C13" s="1" t="s">
        <v>175</v>
      </c>
      <c r="E13" s="1" t="s">
        <v>163</v>
      </c>
      <c r="G13" s="5" t="s">
        <v>164</v>
      </c>
      <c r="H13" s="5"/>
      <c r="I13" s="9">
        <v>0</v>
      </c>
      <c r="J13" s="5"/>
      <c r="K13" s="9">
        <v>403626</v>
      </c>
      <c r="L13" s="5"/>
      <c r="M13" s="9">
        <v>3317</v>
      </c>
      <c r="N13" s="5"/>
      <c r="O13" s="9">
        <v>0</v>
      </c>
      <c r="P13" s="5"/>
      <c r="Q13" s="9">
        <v>406943</v>
      </c>
      <c r="R13" s="5"/>
      <c r="S13" s="14">
        <f t="shared" si="0"/>
        <v>5.9213599329456586E-9</v>
      </c>
    </row>
    <row r="14" spans="1:21" ht="18.75" x14ac:dyDescent="0.45">
      <c r="A14" s="2" t="s">
        <v>176</v>
      </c>
      <c r="C14" s="1" t="s">
        <v>177</v>
      </c>
      <c r="E14" s="1" t="s">
        <v>163</v>
      </c>
      <c r="G14" s="5" t="s">
        <v>164</v>
      </c>
      <c r="H14" s="5"/>
      <c r="I14" s="9">
        <v>0</v>
      </c>
      <c r="J14" s="5"/>
      <c r="K14" s="9">
        <v>114875</v>
      </c>
      <c r="L14" s="5"/>
      <c r="M14" s="9">
        <v>0</v>
      </c>
      <c r="N14" s="5"/>
      <c r="O14" s="9">
        <v>0</v>
      </c>
      <c r="P14" s="5"/>
      <c r="Q14" s="9">
        <v>114875</v>
      </c>
      <c r="R14" s="5"/>
      <c r="S14" s="14">
        <f t="shared" si="0"/>
        <v>1.6715270253994602E-9</v>
      </c>
    </row>
    <row r="15" spans="1:21" ht="18.75" x14ac:dyDescent="0.45">
      <c r="A15" s="2" t="s">
        <v>178</v>
      </c>
      <c r="C15" s="1" t="s">
        <v>179</v>
      </c>
      <c r="E15" s="1" t="s">
        <v>163</v>
      </c>
      <c r="G15" s="5" t="s">
        <v>180</v>
      </c>
      <c r="H15" s="5"/>
      <c r="I15" s="9">
        <v>8</v>
      </c>
      <c r="J15" s="5"/>
      <c r="K15" s="9">
        <v>688543</v>
      </c>
      <c r="L15" s="5"/>
      <c r="M15" s="9">
        <v>321868958207</v>
      </c>
      <c r="N15" s="5"/>
      <c r="O15" s="9">
        <v>321869000000</v>
      </c>
      <c r="P15" s="5"/>
      <c r="Q15" s="9">
        <v>646750</v>
      </c>
      <c r="R15" s="5"/>
      <c r="S15" s="14">
        <f t="shared" si="0"/>
        <v>9.4107517186254696E-9</v>
      </c>
    </row>
    <row r="16" spans="1:21" ht="18.75" x14ac:dyDescent="0.45">
      <c r="A16" s="2" t="s">
        <v>181</v>
      </c>
      <c r="C16" s="1" t="s">
        <v>182</v>
      </c>
      <c r="E16" s="1" t="s">
        <v>163</v>
      </c>
      <c r="G16" s="5" t="s">
        <v>183</v>
      </c>
      <c r="H16" s="5"/>
      <c r="I16" s="9">
        <v>0</v>
      </c>
      <c r="J16" s="5"/>
      <c r="K16" s="9">
        <v>119238</v>
      </c>
      <c r="L16" s="5"/>
      <c r="M16" s="9">
        <v>3519020273973</v>
      </c>
      <c r="N16" s="5"/>
      <c r="O16" s="9">
        <v>3519018750000</v>
      </c>
      <c r="P16" s="5"/>
      <c r="Q16" s="9">
        <v>1643211</v>
      </c>
      <c r="R16" s="5"/>
      <c r="S16" s="14">
        <f t="shared" si="0"/>
        <v>2.3910090053829575E-8</v>
      </c>
    </row>
    <row r="17" spans="1:19" ht="18.75" x14ac:dyDescent="0.45">
      <c r="A17" s="2" t="s">
        <v>184</v>
      </c>
      <c r="C17" s="1" t="s">
        <v>185</v>
      </c>
      <c r="E17" s="1" t="s">
        <v>163</v>
      </c>
      <c r="G17" s="5" t="s">
        <v>186</v>
      </c>
      <c r="H17" s="5"/>
      <c r="I17" s="9">
        <v>0</v>
      </c>
      <c r="J17" s="5"/>
      <c r="K17" s="9">
        <v>15983</v>
      </c>
      <c r="L17" s="5"/>
      <c r="M17" s="9">
        <v>1264014246575</v>
      </c>
      <c r="N17" s="5"/>
      <c r="O17" s="9">
        <v>1264000810000</v>
      </c>
      <c r="P17" s="5"/>
      <c r="Q17" s="9">
        <v>13452558</v>
      </c>
      <c r="R17" s="5"/>
      <c r="S17" s="14">
        <f t="shared" si="0"/>
        <v>1.9574593477914004E-7</v>
      </c>
    </row>
    <row r="18" spans="1:19" ht="18.75" x14ac:dyDescent="0.45">
      <c r="A18" s="2" t="s">
        <v>187</v>
      </c>
      <c r="C18" s="1" t="s">
        <v>188</v>
      </c>
      <c r="E18" s="1" t="s">
        <v>189</v>
      </c>
      <c r="G18" s="5" t="s">
        <v>190</v>
      </c>
      <c r="H18" s="5"/>
      <c r="I18" s="9">
        <v>18</v>
      </c>
      <c r="J18" s="5"/>
      <c r="K18" s="9">
        <v>270000000000</v>
      </c>
      <c r="L18" s="5"/>
      <c r="M18" s="9">
        <v>0</v>
      </c>
      <c r="N18" s="5"/>
      <c r="O18" s="9">
        <v>270000000000</v>
      </c>
      <c r="P18" s="5"/>
      <c r="Q18" s="9">
        <v>0</v>
      </c>
      <c r="R18" s="5"/>
      <c r="S18" s="14">
        <f t="shared" si="0"/>
        <v>0</v>
      </c>
    </row>
    <row r="19" spans="1:19" ht="18.75" x14ac:dyDescent="0.45">
      <c r="A19" s="2" t="s">
        <v>191</v>
      </c>
      <c r="C19" s="1" t="s">
        <v>192</v>
      </c>
      <c r="E19" s="1" t="s">
        <v>163</v>
      </c>
      <c r="G19" s="5" t="s">
        <v>193</v>
      </c>
      <c r="H19" s="5"/>
      <c r="I19" s="9">
        <v>10</v>
      </c>
      <c r="J19" s="5"/>
      <c r="K19" s="9">
        <v>9315</v>
      </c>
      <c r="L19" s="5"/>
      <c r="M19" s="9">
        <v>0</v>
      </c>
      <c r="N19" s="5"/>
      <c r="O19" s="9">
        <v>0</v>
      </c>
      <c r="P19" s="5"/>
      <c r="Q19" s="9">
        <v>9315</v>
      </c>
      <c r="R19" s="5"/>
      <c r="S19" s="14">
        <f t="shared" si="0"/>
        <v>1.3554101624893121E-10</v>
      </c>
    </row>
    <row r="20" spans="1:19" ht="18.75" x14ac:dyDescent="0.45">
      <c r="A20" s="2" t="s">
        <v>194</v>
      </c>
      <c r="C20" s="1" t="s">
        <v>195</v>
      </c>
      <c r="E20" s="1" t="s">
        <v>189</v>
      </c>
      <c r="G20" s="5" t="s">
        <v>196</v>
      </c>
      <c r="H20" s="5"/>
      <c r="I20" s="9">
        <v>18</v>
      </c>
      <c r="J20" s="5"/>
      <c r="K20" s="9">
        <v>5000000000000</v>
      </c>
      <c r="L20" s="5"/>
      <c r="M20" s="9">
        <v>0</v>
      </c>
      <c r="N20" s="5"/>
      <c r="O20" s="9">
        <v>3830000000000</v>
      </c>
      <c r="P20" s="5"/>
      <c r="Q20" s="9">
        <v>1170000000000</v>
      </c>
      <c r="R20" s="5"/>
      <c r="S20" s="14">
        <f t="shared" si="0"/>
        <v>1.7024475470880249E-2</v>
      </c>
    </row>
    <row r="21" spans="1:19" ht="18.75" x14ac:dyDescent="0.45">
      <c r="A21" s="2" t="s">
        <v>194</v>
      </c>
      <c r="C21" s="1" t="s">
        <v>197</v>
      </c>
      <c r="E21" s="1" t="s">
        <v>189</v>
      </c>
      <c r="G21" s="5" t="s">
        <v>198</v>
      </c>
      <c r="H21" s="5"/>
      <c r="I21" s="9">
        <v>18</v>
      </c>
      <c r="J21" s="5"/>
      <c r="K21" s="9">
        <v>1500000000000</v>
      </c>
      <c r="L21" s="5"/>
      <c r="M21" s="9">
        <v>0</v>
      </c>
      <c r="N21" s="5"/>
      <c r="O21" s="9">
        <v>0</v>
      </c>
      <c r="P21" s="5"/>
      <c r="Q21" s="9">
        <v>1500000000000</v>
      </c>
      <c r="R21" s="5"/>
      <c r="S21" s="14">
        <f t="shared" si="0"/>
        <v>2.1826250603692626E-2</v>
      </c>
    </row>
    <row r="22" spans="1:19" ht="18.75" x14ac:dyDescent="0.45">
      <c r="A22" s="2" t="s">
        <v>199</v>
      </c>
      <c r="C22" s="1" t="s">
        <v>200</v>
      </c>
      <c r="E22" s="1" t="s">
        <v>189</v>
      </c>
      <c r="G22" s="5" t="s">
        <v>201</v>
      </c>
      <c r="H22" s="5"/>
      <c r="I22" s="9">
        <v>18</v>
      </c>
      <c r="J22" s="5"/>
      <c r="K22" s="9">
        <v>1400000000000</v>
      </c>
      <c r="L22" s="5"/>
      <c r="M22" s="9">
        <v>0</v>
      </c>
      <c r="N22" s="5"/>
      <c r="O22" s="9">
        <v>1400000000000</v>
      </c>
      <c r="P22" s="5"/>
      <c r="Q22" s="9">
        <v>0</v>
      </c>
      <c r="R22" s="5"/>
      <c r="S22" s="14">
        <f t="shared" si="0"/>
        <v>0</v>
      </c>
    </row>
    <row r="23" spans="1:19" ht="18.75" x14ac:dyDescent="0.45">
      <c r="A23" s="2" t="s">
        <v>202</v>
      </c>
      <c r="C23" s="1" t="s">
        <v>203</v>
      </c>
      <c r="E23" s="1" t="s">
        <v>163</v>
      </c>
      <c r="G23" s="5" t="s">
        <v>204</v>
      </c>
      <c r="H23" s="5"/>
      <c r="I23" s="9">
        <v>8</v>
      </c>
      <c r="J23" s="5"/>
      <c r="K23" s="9">
        <v>1008493</v>
      </c>
      <c r="L23" s="5"/>
      <c r="M23" s="9">
        <v>8219</v>
      </c>
      <c r="N23" s="5"/>
      <c r="O23" s="9">
        <v>0</v>
      </c>
      <c r="P23" s="5"/>
      <c r="Q23" s="9">
        <v>1016712</v>
      </c>
      <c r="R23" s="5"/>
      <c r="S23" s="14">
        <f t="shared" si="0"/>
        <v>1.4794007269187692E-8</v>
      </c>
    </row>
    <row r="24" spans="1:19" ht="18.75" x14ac:dyDescent="0.45">
      <c r="A24" s="2" t="s">
        <v>205</v>
      </c>
      <c r="C24" s="1" t="s">
        <v>206</v>
      </c>
      <c r="E24" s="1" t="s">
        <v>189</v>
      </c>
      <c r="G24" s="5" t="s">
        <v>207</v>
      </c>
      <c r="H24" s="5"/>
      <c r="I24" s="9">
        <v>18</v>
      </c>
      <c r="J24" s="5"/>
      <c r="K24" s="9">
        <v>580000000000</v>
      </c>
      <c r="L24" s="5"/>
      <c r="M24" s="9">
        <v>0</v>
      </c>
      <c r="N24" s="5"/>
      <c r="O24" s="9">
        <v>580000000000</v>
      </c>
      <c r="P24" s="5"/>
      <c r="Q24" s="9">
        <v>0</v>
      </c>
      <c r="R24" s="5"/>
      <c r="S24" s="14">
        <f t="shared" si="0"/>
        <v>0</v>
      </c>
    </row>
    <row r="25" spans="1:19" ht="18.75" x14ac:dyDescent="0.45">
      <c r="A25" s="2" t="s">
        <v>208</v>
      </c>
      <c r="C25" s="1" t="s">
        <v>209</v>
      </c>
      <c r="E25" s="1" t="s">
        <v>189</v>
      </c>
      <c r="G25" s="5" t="s">
        <v>210</v>
      </c>
      <c r="H25" s="5"/>
      <c r="I25" s="9">
        <v>18</v>
      </c>
      <c r="J25" s="5"/>
      <c r="K25" s="9">
        <v>260000000000</v>
      </c>
      <c r="L25" s="5"/>
      <c r="M25" s="9">
        <v>0</v>
      </c>
      <c r="N25" s="5"/>
      <c r="O25" s="9">
        <v>260000000000</v>
      </c>
      <c r="P25" s="5"/>
      <c r="Q25" s="9">
        <v>0</v>
      </c>
      <c r="R25" s="5"/>
      <c r="S25" s="14">
        <f t="shared" si="0"/>
        <v>0</v>
      </c>
    </row>
    <row r="26" spans="1:19" ht="18.75" x14ac:dyDescent="0.45">
      <c r="A26" s="2" t="s">
        <v>208</v>
      </c>
      <c r="C26" s="1" t="s">
        <v>211</v>
      </c>
      <c r="E26" s="1" t="s">
        <v>189</v>
      </c>
      <c r="G26" s="5" t="s">
        <v>212</v>
      </c>
      <c r="H26" s="5"/>
      <c r="I26" s="9">
        <v>18</v>
      </c>
      <c r="J26" s="5"/>
      <c r="K26" s="9">
        <v>640000000000</v>
      </c>
      <c r="L26" s="5"/>
      <c r="M26" s="9">
        <v>0</v>
      </c>
      <c r="N26" s="5"/>
      <c r="O26" s="9">
        <v>640000000000</v>
      </c>
      <c r="P26" s="5"/>
      <c r="Q26" s="9">
        <v>0</v>
      </c>
      <c r="R26" s="5"/>
      <c r="S26" s="14">
        <f t="shared" si="0"/>
        <v>0</v>
      </c>
    </row>
    <row r="27" spans="1:19" ht="18.75" x14ac:dyDescent="0.45">
      <c r="A27" s="2" t="s">
        <v>208</v>
      </c>
      <c r="C27" s="1" t="s">
        <v>213</v>
      </c>
      <c r="E27" s="1" t="s">
        <v>189</v>
      </c>
      <c r="G27" s="5" t="s">
        <v>214</v>
      </c>
      <c r="H27" s="5"/>
      <c r="I27" s="9">
        <v>18</v>
      </c>
      <c r="J27" s="5"/>
      <c r="K27" s="9">
        <v>620000000000</v>
      </c>
      <c r="L27" s="5"/>
      <c r="M27" s="9">
        <v>0</v>
      </c>
      <c r="N27" s="5"/>
      <c r="O27" s="9">
        <v>620000000000</v>
      </c>
      <c r="P27" s="5"/>
      <c r="Q27" s="9">
        <v>0</v>
      </c>
      <c r="R27" s="5"/>
      <c r="S27" s="14">
        <f t="shared" si="0"/>
        <v>0</v>
      </c>
    </row>
    <row r="28" spans="1:19" ht="18.75" x14ac:dyDescent="0.45">
      <c r="A28" s="2" t="s">
        <v>215</v>
      </c>
      <c r="C28" s="1" t="s">
        <v>216</v>
      </c>
      <c r="E28" s="1" t="s">
        <v>163</v>
      </c>
      <c r="G28" s="5" t="s">
        <v>217</v>
      </c>
      <c r="H28" s="5"/>
      <c r="I28" s="9">
        <v>8</v>
      </c>
      <c r="J28" s="5"/>
      <c r="K28" s="9">
        <v>16899570551</v>
      </c>
      <c r="L28" s="5"/>
      <c r="M28" s="9">
        <v>54849386151</v>
      </c>
      <c r="N28" s="5"/>
      <c r="O28" s="9">
        <v>52928593039</v>
      </c>
      <c r="P28" s="5"/>
      <c r="Q28" s="9">
        <v>18820363663</v>
      </c>
      <c r="R28" s="5"/>
      <c r="S28" s="14">
        <f t="shared" si="0"/>
        <v>2.7385198250751234E-4</v>
      </c>
    </row>
    <row r="29" spans="1:19" ht="18.75" x14ac:dyDescent="0.45">
      <c r="A29" s="2" t="s">
        <v>218</v>
      </c>
      <c r="C29" s="1" t="s">
        <v>219</v>
      </c>
      <c r="E29" s="1" t="s">
        <v>189</v>
      </c>
      <c r="G29" s="5" t="s">
        <v>220</v>
      </c>
      <c r="H29" s="5"/>
      <c r="I29" s="9">
        <v>18</v>
      </c>
      <c r="J29" s="5"/>
      <c r="K29" s="9">
        <v>810000000000</v>
      </c>
      <c r="L29" s="5"/>
      <c r="M29" s="9">
        <v>0</v>
      </c>
      <c r="N29" s="5"/>
      <c r="O29" s="9">
        <v>810000000000</v>
      </c>
      <c r="P29" s="5"/>
      <c r="Q29" s="9">
        <v>0</v>
      </c>
      <c r="R29" s="5"/>
      <c r="S29" s="14">
        <f t="shared" si="0"/>
        <v>0</v>
      </c>
    </row>
    <row r="30" spans="1:19" ht="18.75" x14ac:dyDescent="0.45">
      <c r="A30" s="2" t="s">
        <v>178</v>
      </c>
      <c r="C30" s="1" t="s">
        <v>221</v>
      </c>
      <c r="E30" s="1" t="s">
        <v>189</v>
      </c>
      <c r="G30" s="5" t="s">
        <v>220</v>
      </c>
      <c r="H30" s="5"/>
      <c r="I30" s="9">
        <v>18</v>
      </c>
      <c r="J30" s="5"/>
      <c r="K30" s="9">
        <v>137864000000</v>
      </c>
      <c r="L30" s="5"/>
      <c r="M30" s="9">
        <v>0</v>
      </c>
      <c r="N30" s="5"/>
      <c r="O30" s="9">
        <v>137864000000</v>
      </c>
      <c r="P30" s="5"/>
      <c r="Q30" s="9">
        <v>0</v>
      </c>
      <c r="R30" s="5"/>
      <c r="S30" s="14">
        <f t="shared" si="0"/>
        <v>0</v>
      </c>
    </row>
    <row r="31" spans="1:19" ht="18.75" x14ac:dyDescent="0.45">
      <c r="A31" s="2" t="s">
        <v>178</v>
      </c>
      <c r="C31" s="1" t="s">
        <v>222</v>
      </c>
      <c r="E31" s="1" t="s">
        <v>189</v>
      </c>
      <c r="G31" s="5" t="s">
        <v>223</v>
      </c>
      <c r="H31" s="5"/>
      <c r="I31" s="9">
        <v>18</v>
      </c>
      <c r="J31" s="5"/>
      <c r="K31" s="9">
        <v>180000000000</v>
      </c>
      <c r="L31" s="5"/>
      <c r="M31" s="9">
        <v>0</v>
      </c>
      <c r="N31" s="5"/>
      <c r="O31" s="9">
        <v>180000000000</v>
      </c>
      <c r="P31" s="5"/>
      <c r="Q31" s="9">
        <v>0</v>
      </c>
      <c r="R31" s="5"/>
      <c r="S31" s="14">
        <f t="shared" si="0"/>
        <v>0</v>
      </c>
    </row>
    <row r="32" spans="1:19" ht="18.75" x14ac:dyDescent="0.45">
      <c r="A32" s="2" t="s">
        <v>184</v>
      </c>
      <c r="C32" s="1" t="s">
        <v>224</v>
      </c>
      <c r="E32" s="1" t="s">
        <v>189</v>
      </c>
      <c r="G32" s="5" t="s">
        <v>225</v>
      </c>
      <c r="H32" s="5"/>
      <c r="I32" s="9">
        <v>18</v>
      </c>
      <c r="J32" s="5"/>
      <c r="K32" s="9">
        <v>680000000000</v>
      </c>
      <c r="L32" s="5"/>
      <c r="M32" s="9">
        <v>0</v>
      </c>
      <c r="N32" s="5"/>
      <c r="O32" s="9">
        <v>680000000000</v>
      </c>
      <c r="P32" s="5"/>
      <c r="Q32" s="9">
        <v>0</v>
      </c>
      <c r="R32" s="5"/>
      <c r="S32" s="14">
        <f t="shared" si="0"/>
        <v>0</v>
      </c>
    </row>
    <row r="33" spans="1:19" ht="18.75" x14ac:dyDescent="0.45">
      <c r="A33" s="2" t="s">
        <v>181</v>
      </c>
      <c r="C33" s="1" t="s">
        <v>226</v>
      </c>
      <c r="E33" s="1" t="s">
        <v>189</v>
      </c>
      <c r="G33" s="5" t="s">
        <v>227</v>
      </c>
      <c r="H33" s="5"/>
      <c r="I33" s="9">
        <v>18</v>
      </c>
      <c r="J33" s="5"/>
      <c r="K33" s="9">
        <v>3460000000000</v>
      </c>
      <c r="L33" s="5"/>
      <c r="M33" s="9">
        <v>0</v>
      </c>
      <c r="N33" s="5"/>
      <c r="O33" s="9">
        <v>3460000000000</v>
      </c>
      <c r="P33" s="5"/>
      <c r="Q33" s="9">
        <v>0</v>
      </c>
      <c r="R33" s="5"/>
      <c r="S33" s="14">
        <f t="shared" si="0"/>
        <v>0</v>
      </c>
    </row>
    <row r="34" spans="1:19" ht="18.75" x14ac:dyDescent="0.45">
      <c r="A34" s="2" t="s">
        <v>228</v>
      </c>
      <c r="C34" s="1" t="s">
        <v>229</v>
      </c>
      <c r="E34" s="1" t="s">
        <v>163</v>
      </c>
      <c r="G34" s="5" t="s">
        <v>230</v>
      </c>
      <c r="H34" s="5"/>
      <c r="I34" s="9">
        <v>0</v>
      </c>
      <c r="J34" s="5"/>
      <c r="K34" s="9">
        <v>0</v>
      </c>
      <c r="L34" s="5"/>
      <c r="M34" s="9">
        <v>5196000000000</v>
      </c>
      <c r="N34" s="5"/>
      <c r="O34" s="9">
        <v>4330000020000</v>
      </c>
      <c r="P34" s="5"/>
      <c r="Q34" s="9">
        <v>865999980000</v>
      </c>
      <c r="R34" s="5"/>
      <c r="S34" s="14">
        <f t="shared" si="0"/>
        <v>1.2601021724181868E-2</v>
      </c>
    </row>
    <row r="35" spans="1:19" ht="18.75" x14ac:dyDescent="0.45">
      <c r="A35" s="2" t="s">
        <v>231</v>
      </c>
      <c r="C35" s="1" t="s">
        <v>232</v>
      </c>
      <c r="E35" s="1" t="s">
        <v>189</v>
      </c>
      <c r="G35" s="5" t="s">
        <v>6</v>
      </c>
      <c r="H35" s="5"/>
      <c r="I35" s="9">
        <v>18</v>
      </c>
      <c r="J35" s="5"/>
      <c r="K35" s="9">
        <v>0</v>
      </c>
      <c r="L35" s="5"/>
      <c r="M35" s="9">
        <v>2165000000000</v>
      </c>
      <c r="N35" s="5"/>
      <c r="O35" s="9">
        <v>0</v>
      </c>
      <c r="P35" s="5"/>
      <c r="Q35" s="9">
        <v>2165000000000</v>
      </c>
      <c r="R35" s="5"/>
      <c r="S35" s="14">
        <f t="shared" si="0"/>
        <v>3.1502555037996358E-2</v>
      </c>
    </row>
    <row r="36" spans="1:19" ht="18.75" x14ac:dyDescent="0.45">
      <c r="A36" s="2" t="s">
        <v>233</v>
      </c>
      <c r="C36" s="1" t="s">
        <v>234</v>
      </c>
      <c r="E36" s="1" t="s">
        <v>189</v>
      </c>
      <c r="G36" s="5" t="s">
        <v>6</v>
      </c>
      <c r="H36" s="5"/>
      <c r="I36" s="9">
        <v>18</v>
      </c>
      <c r="J36" s="5"/>
      <c r="K36" s="9">
        <v>0</v>
      </c>
      <c r="L36" s="5"/>
      <c r="M36" s="9">
        <v>2165000000000</v>
      </c>
      <c r="N36" s="5"/>
      <c r="O36" s="9">
        <v>0</v>
      </c>
      <c r="P36" s="5"/>
      <c r="Q36" s="9">
        <v>2165000000000</v>
      </c>
      <c r="R36" s="5"/>
      <c r="S36" s="14">
        <f t="shared" si="0"/>
        <v>3.1502555037996358E-2</v>
      </c>
    </row>
    <row r="37" spans="1:19" ht="18.75" thickBot="1" x14ac:dyDescent="0.45">
      <c r="G37" s="5"/>
      <c r="H37" s="5"/>
      <c r="I37" s="5"/>
      <c r="J37" s="5"/>
      <c r="K37" s="13">
        <f>SUM(K8:K36)</f>
        <v>15909143271391</v>
      </c>
      <c r="L37" s="5"/>
      <c r="M37" s="13">
        <f>SUM(M8:M36)</f>
        <v>36220433484395</v>
      </c>
      <c r="N37" s="5"/>
      <c r="O37" s="13">
        <f>SUM(O8:O36)</f>
        <v>43350936160138</v>
      </c>
      <c r="P37" s="5"/>
      <c r="Q37" s="13">
        <f>SUM(Q8:Q36)</f>
        <v>8778640595648</v>
      </c>
      <c r="R37" s="5"/>
      <c r="S37" s="23">
        <f>SUM(S8:S36)</f>
        <v>0.12773653973357518</v>
      </c>
    </row>
    <row r="38" spans="1:19" ht="18.75" thickTop="1" x14ac:dyDescent="0.4"/>
    <row r="39" spans="1:19" x14ac:dyDescent="0.4">
      <c r="Q39" s="3"/>
    </row>
    <row r="41" spans="1:19" x14ac:dyDescent="0.4">
      <c r="Q41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5"/>
  <sheetViews>
    <sheetView rightToLeft="1" view="pageBreakPreview" zoomScale="60" zoomScaleNormal="100" workbookViewId="0">
      <selection activeCell="C115" sqref="C115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7.75" x14ac:dyDescent="0.4">
      <c r="A3" s="41" t="s">
        <v>235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27.75" x14ac:dyDescent="0.4">
      <c r="A6" s="42" t="s">
        <v>236</v>
      </c>
      <c r="B6" s="42" t="s">
        <v>236</v>
      </c>
      <c r="C6" s="42" t="s">
        <v>236</v>
      </c>
      <c r="D6" s="42" t="s">
        <v>236</v>
      </c>
      <c r="E6" s="42" t="s">
        <v>236</v>
      </c>
      <c r="F6" s="42" t="s">
        <v>236</v>
      </c>
      <c r="G6" s="42" t="s">
        <v>236</v>
      </c>
      <c r="I6" s="42" t="s">
        <v>237</v>
      </c>
      <c r="J6" s="42" t="s">
        <v>237</v>
      </c>
      <c r="K6" s="42" t="s">
        <v>237</v>
      </c>
      <c r="L6" s="42" t="s">
        <v>237</v>
      </c>
      <c r="M6" s="42" t="s">
        <v>237</v>
      </c>
      <c r="O6" s="42" t="s">
        <v>238</v>
      </c>
      <c r="P6" s="42" t="s">
        <v>238</v>
      </c>
      <c r="Q6" s="42" t="s">
        <v>238</v>
      </c>
      <c r="R6" s="42" t="s">
        <v>238</v>
      </c>
      <c r="S6" s="42" t="s">
        <v>238</v>
      </c>
    </row>
    <row r="7" spans="1:19" ht="27.75" x14ac:dyDescent="0.4">
      <c r="A7" s="44" t="s">
        <v>239</v>
      </c>
      <c r="C7" s="44" t="s">
        <v>240</v>
      </c>
      <c r="E7" s="44" t="s">
        <v>44</v>
      </c>
      <c r="G7" s="42" t="s">
        <v>45</v>
      </c>
      <c r="I7" s="44" t="s">
        <v>241</v>
      </c>
      <c r="K7" s="44" t="s">
        <v>242</v>
      </c>
      <c r="M7" s="44" t="s">
        <v>243</v>
      </c>
      <c r="O7" s="44" t="s">
        <v>241</v>
      </c>
      <c r="Q7" s="44" t="s">
        <v>242</v>
      </c>
      <c r="S7" s="44" t="s">
        <v>243</v>
      </c>
    </row>
    <row r="8" spans="1:19" ht="18.75" x14ac:dyDescent="0.45">
      <c r="A8" s="2" t="s">
        <v>244</v>
      </c>
      <c r="C8" s="8">
        <v>0</v>
      </c>
      <c r="D8" s="6"/>
      <c r="E8" s="6" t="s">
        <v>246</v>
      </c>
      <c r="F8" s="6"/>
      <c r="G8" s="7">
        <v>16</v>
      </c>
      <c r="H8" s="6"/>
      <c r="I8" s="8">
        <v>0</v>
      </c>
      <c r="J8" s="8"/>
      <c r="K8" s="8">
        <v>0</v>
      </c>
      <c r="L8" s="8"/>
      <c r="M8" s="8">
        <v>0</v>
      </c>
      <c r="N8" s="8"/>
      <c r="O8" s="8">
        <v>59044363158</v>
      </c>
      <c r="P8" s="8"/>
      <c r="Q8" s="8">
        <v>0</v>
      </c>
      <c r="R8" s="8"/>
      <c r="S8" s="8">
        <f>O8-Q8</f>
        <v>59044363158</v>
      </c>
    </row>
    <row r="9" spans="1:19" ht="18.75" x14ac:dyDescent="0.45">
      <c r="A9" s="2" t="s">
        <v>247</v>
      </c>
      <c r="C9" s="8">
        <v>0</v>
      </c>
      <c r="D9" s="6"/>
      <c r="E9" s="6" t="s">
        <v>248</v>
      </c>
      <c r="F9" s="6"/>
      <c r="G9" s="7">
        <v>18</v>
      </c>
      <c r="H9" s="6"/>
      <c r="I9" s="8">
        <v>0</v>
      </c>
      <c r="J9" s="8"/>
      <c r="K9" s="8">
        <v>0</v>
      </c>
      <c r="L9" s="8"/>
      <c r="M9" s="8">
        <v>0</v>
      </c>
      <c r="N9" s="8"/>
      <c r="O9" s="8">
        <v>8054226563</v>
      </c>
      <c r="P9" s="8"/>
      <c r="Q9" s="8">
        <v>0</v>
      </c>
      <c r="R9" s="8"/>
      <c r="S9" s="8">
        <f t="shared" ref="S9:S72" si="0">O9-Q9</f>
        <v>8054226563</v>
      </c>
    </row>
    <row r="10" spans="1:19" ht="18.75" x14ac:dyDescent="0.45">
      <c r="A10" s="2" t="s">
        <v>249</v>
      </c>
      <c r="C10" s="8">
        <v>0</v>
      </c>
      <c r="D10" s="6"/>
      <c r="E10" s="6" t="s">
        <v>103</v>
      </c>
      <c r="F10" s="6"/>
      <c r="G10" s="7">
        <v>15</v>
      </c>
      <c r="H10" s="6"/>
      <c r="I10" s="8">
        <v>0</v>
      </c>
      <c r="J10" s="8"/>
      <c r="K10" s="8">
        <v>0</v>
      </c>
      <c r="L10" s="8"/>
      <c r="M10" s="8">
        <v>0</v>
      </c>
      <c r="N10" s="8"/>
      <c r="O10" s="8">
        <v>82392857145</v>
      </c>
      <c r="P10" s="8"/>
      <c r="Q10" s="8">
        <v>0</v>
      </c>
      <c r="R10" s="8"/>
      <c r="S10" s="8">
        <f t="shared" si="0"/>
        <v>82392857145</v>
      </c>
    </row>
    <row r="11" spans="1:19" ht="18.75" x14ac:dyDescent="0.45">
      <c r="A11" s="2" t="s">
        <v>250</v>
      </c>
      <c r="C11" s="8">
        <v>0</v>
      </c>
      <c r="D11" s="6"/>
      <c r="E11" s="6" t="s">
        <v>251</v>
      </c>
      <c r="F11" s="6"/>
      <c r="G11" s="7">
        <v>15</v>
      </c>
      <c r="H11" s="6"/>
      <c r="I11" s="8">
        <v>0</v>
      </c>
      <c r="J11" s="8"/>
      <c r="K11" s="8">
        <v>0</v>
      </c>
      <c r="L11" s="8"/>
      <c r="M11" s="8">
        <v>0</v>
      </c>
      <c r="N11" s="8"/>
      <c r="O11" s="8">
        <v>98954500980</v>
      </c>
      <c r="P11" s="8"/>
      <c r="Q11" s="8">
        <v>0</v>
      </c>
      <c r="R11" s="8"/>
      <c r="S11" s="8">
        <f t="shared" si="0"/>
        <v>98954500980</v>
      </c>
    </row>
    <row r="12" spans="1:19" ht="18.75" x14ac:dyDescent="0.45">
      <c r="A12" s="2" t="s">
        <v>63</v>
      </c>
      <c r="C12" s="8">
        <v>0</v>
      </c>
      <c r="D12" s="6"/>
      <c r="E12" s="6" t="s">
        <v>65</v>
      </c>
      <c r="F12" s="6"/>
      <c r="G12" s="7">
        <v>18</v>
      </c>
      <c r="H12" s="6"/>
      <c r="I12" s="8">
        <v>1341341564</v>
      </c>
      <c r="J12" s="8"/>
      <c r="K12" s="8">
        <v>0</v>
      </c>
      <c r="L12" s="8"/>
      <c r="M12" s="8">
        <v>1341341564</v>
      </c>
      <c r="N12" s="8"/>
      <c r="O12" s="8">
        <v>24569589281</v>
      </c>
      <c r="P12" s="8"/>
      <c r="Q12" s="8">
        <v>0</v>
      </c>
      <c r="R12" s="8"/>
      <c r="S12" s="8">
        <f t="shared" si="0"/>
        <v>24569589281</v>
      </c>
    </row>
    <row r="13" spans="1:19" ht="18.75" x14ac:dyDescent="0.45">
      <c r="A13" s="2" t="s">
        <v>130</v>
      </c>
      <c r="C13" s="8">
        <v>0</v>
      </c>
      <c r="D13" s="6"/>
      <c r="E13" s="6" t="s">
        <v>132</v>
      </c>
      <c r="F13" s="6"/>
      <c r="G13" s="7">
        <v>18</v>
      </c>
      <c r="H13" s="6"/>
      <c r="I13" s="8">
        <v>39895185470</v>
      </c>
      <c r="J13" s="8"/>
      <c r="K13" s="8">
        <v>0</v>
      </c>
      <c r="L13" s="8"/>
      <c r="M13" s="8">
        <v>39895185470</v>
      </c>
      <c r="N13" s="8"/>
      <c r="O13" s="8">
        <v>39895185470</v>
      </c>
      <c r="P13" s="8"/>
      <c r="Q13" s="8">
        <v>0</v>
      </c>
      <c r="R13" s="8"/>
      <c r="S13" s="8">
        <f t="shared" si="0"/>
        <v>39895185470</v>
      </c>
    </row>
    <row r="14" spans="1:19" ht="18.75" x14ac:dyDescent="0.45">
      <c r="A14" s="2" t="s">
        <v>133</v>
      </c>
      <c r="C14" s="8">
        <v>0</v>
      </c>
      <c r="D14" s="6"/>
      <c r="E14" s="6" t="s">
        <v>134</v>
      </c>
      <c r="F14" s="6"/>
      <c r="G14" s="7">
        <v>18</v>
      </c>
      <c r="H14" s="6"/>
      <c r="I14" s="8">
        <v>7172849008</v>
      </c>
      <c r="J14" s="8"/>
      <c r="K14" s="8">
        <v>0</v>
      </c>
      <c r="L14" s="8"/>
      <c r="M14" s="8">
        <v>7172849008</v>
      </c>
      <c r="N14" s="8"/>
      <c r="O14" s="8">
        <v>7172849008</v>
      </c>
      <c r="P14" s="8"/>
      <c r="Q14" s="8">
        <v>0</v>
      </c>
      <c r="R14" s="8"/>
      <c r="S14" s="8">
        <f t="shared" si="0"/>
        <v>7172849008</v>
      </c>
    </row>
    <row r="15" spans="1:19" ht="18.75" x14ac:dyDescent="0.45">
      <c r="A15" s="2" t="s">
        <v>108</v>
      </c>
      <c r="C15" s="8">
        <v>0</v>
      </c>
      <c r="D15" s="6"/>
      <c r="E15" s="6" t="s">
        <v>110</v>
      </c>
      <c r="F15" s="6"/>
      <c r="G15" s="7">
        <v>18</v>
      </c>
      <c r="H15" s="6"/>
      <c r="I15" s="8">
        <v>13754748346</v>
      </c>
      <c r="J15" s="8"/>
      <c r="K15" s="8">
        <v>0</v>
      </c>
      <c r="L15" s="8"/>
      <c r="M15" s="8">
        <v>13754748346</v>
      </c>
      <c r="N15" s="8"/>
      <c r="O15" s="8">
        <v>16003570879</v>
      </c>
      <c r="P15" s="8"/>
      <c r="Q15" s="8">
        <v>0</v>
      </c>
      <c r="R15" s="8"/>
      <c r="S15" s="8">
        <f t="shared" si="0"/>
        <v>16003570879</v>
      </c>
    </row>
    <row r="16" spans="1:19" ht="18.75" x14ac:dyDescent="0.45">
      <c r="A16" s="2" t="s">
        <v>96</v>
      </c>
      <c r="C16" s="8">
        <v>0</v>
      </c>
      <c r="D16" s="6"/>
      <c r="E16" s="6" t="s">
        <v>98</v>
      </c>
      <c r="F16" s="6"/>
      <c r="G16" s="7">
        <v>18</v>
      </c>
      <c r="H16" s="6"/>
      <c r="I16" s="8">
        <v>36350469448</v>
      </c>
      <c r="J16" s="8"/>
      <c r="K16" s="8">
        <v>0</v>
      </c>
      <c r="L16" s="8"/>
      <c r="M16" s="8">
        <v>36350469448</v>
      </c>
      <c r="N16" s="8"/>
      <c r="O16" s="8">
        <v>123653878714</v>
      </c>
      <c r="P16" s="8"/>
      <c r="Q16" s="8">
        <v>0</v>
      </c>
      <c r="R16" s="8"/>
      <c r="S16" s="8">
        <f t="shared" si="0"/>
        <v>123653878714</v>
      </c>
    </row>
    <row r="17" spans="1:19" ht="18.75" x14ac:dyDescent="0.45">
      <c r="A17" s="2" t="s">
        <v>105</v>
      </c>
      <c r="C17" s="8">
        <v>0</v>
      </c>
      <c r="D17" s="6"/>
      <c r="E17" s="6" t="s">
        <v>107</v>
      </c>
      <c r="F17" s="6"/>
      <c r="G17" s="7">
        <v>18</v>
      </c>
      <c r="H17" s="6"/>
      <c r="I17" s="8">
        <v>32773741125</v>
      </c>
      <c r="J17" s="8"/>
      <c r="K17" s="8">
        <v>0</v>
      </c>
      <c r="L17" s="8"/>
      <c r="M17" s="8">
        <v>32773741125</v>
      </c>
      <c r="N17" s="8"/>
      <c r="O17" s="8">
        <v>150850445908</v>
      </c>
      <c r="P17" s="8"/>
      <c r="Q17" s="8">
        <v>0</v>
      </c>
      <c r="R17" s="8"/>
      <c r="S17" s="8">
        <f t="shared" si="0"/>
        <v>150850445908</v>
      </c>
    </row>
    <row r="18" spans="1:19" ht="18.75" x14ac:dyDescent="0.45">
      <c r="A18" s="2" t="s">
        <v>84</v>
      </c>
      <c r="C18" s="8">
        <v>0</v>
      </c>
      <c r="D18" s="6"/>
      <c r="E18" s="6" t="s">
        <v>86</v>
      </c>
      <c r="F18" s="6"/>
      <c r="G18" s="7">
        <v>18</v>
      </c>
      <c r="H18" s="6"/>
      <c r="I18" s="8">
        <v>28786890475</v>
      </c>
      <c r="J18" s="8"/>
      <c r="K18" s="8">
        <v>0</v>
      </c>
      <c r="L18" s="8"/>
      <c r="M18" s="8">
        <v>28786890475</v>
      </c>
      <c r="N18" s="8"/>
      <c r="O18" s="8">
        <v>215237027461</v>
      </c>
      <c r="P18" s="8"/>
      <c r="Q18" s="8">
        <v>0</v>
      </c>
      <c r="R18" s="8"/>
      <c r="S18" s="8">
        <f t="shared" si="0"/>
        <v>215237027461</v>
      </c>
    </row>
    <row r="19" spans="1:19" ht="18.75" x14ac:dyDescent="0.45">
      <c r="A19" s="2" t="s">
        <v>102</v>
      </c>
      <c r="C19" s="8">
        <v>0</v>
      </c>
      <c r="D19" s="6"/>
      <c r="E19" s="6" t="s">
        <v>104</v>
      </c>
      <c r="F19" s="6"/>
      <c r="G19" s="7">
        <v>18</v>
      </c>
      <c r="H19" s="6"/>
      <c r="I19" s="8">
        <v>20632777903</v>
      </c>
      <c r="J19" s="8"/>
      <c r="K19" s="8">
        <v>0</v>
      </c>
      <c r="L19" s="8"/>
      <c r="M19" s="8">
        <v>20632777903</v>
      </c>
      <c r="N19" s="8"/>
      <c r="O19" s="8">
        <v>111770128901</v>
      </c>
      <c r="P19" s="8"/>
      <c r="Q19" s="8">
        <v>0</v>
      </c>
      <c r="R19" s="8"/>
      <c r="S19" s="8">
        <f t="shared" si="0"/>
        <v>111770128901</v>
      </c>
    </row>
    <row r="20" spans="1:19" ht="18.75" x14ac:dyDescent="0.45">
      <c r="A20" s="2" t="s">
        <v>90</v>
      </c>
      <c r="C20" s="8">
        <v>0</v>
      </c>
      <c r="D20" s="6"/>
      <c r="E20" s="6" t="s">
        <v>92</v>
      </c>
      <c r="F20" s="6"/>
      <c r="G20" s="7">
        <v>18</v>
      </c>
      <c r="H20" s="6"/>
      <c r="I20" s="8">
        <v>45737260274</v>
      </c>
      <c r="J20" s="8"/>
      <c r="K20" s="8">
        <v>0</v>
      </c>
      <c r="L20" s="8"/>
      <c r="M20" s="8">
        <v>45737260274</v>
      </c>
      <c r="N20" s="8"/>
      <c r="O20" s="8">
        <v>358069178082</v>
      </c>
      <c r="P20" s="8"/>
      <c r="Q20" s="8">
        <v>0</v>
      </c>
      <c r="R20" s="8"/>
      <c r="S20" s="8">
        <f t="shared" si="0"/>
        <v>358069178082</v>
      </c>
    </row>
    <row r="21" spans="1:19" ht="18.75" x14ac:dyDescent="0.45">
      <c r="A21" s="2" t="s">
        <v>99</v>
      </c>
      <c r="C21" s="8">
        <v>0</v>
      </c>
      <c r="D21" s="6"/>
      <c r="E21" s="6" t="s">
        <v>101</v>
      </c>
      <c r="F21" s="6"/>
      <c r="G21" s="7">
        <v>17</v>
      </c>
      <c r="H21" s="6"/>
      <c r="I21" s="8">
        <v>43567326368</v>
      </c>
      <c r="J21" s="8"/>
      <c r="K21" s="8">
        <v>0</v>
      </c>
      <c r="L21" s="8"/>
      <c r="M21" s="8">
        <v>43567326368</v>
      </c>
      <c r="N21" s="8"/>
      <c r="O21" s="8">
        <v>334932023790</v>
      </c>
      <c r="P21" s="8"/>
      <c r="Q21" s="8">
        <v>0</v>
      </c>
      <c r="R21" s="8"/>
      <c r="S21" s="8">
        <f t="shared" si="0"/>
        <v>334932023790</v>
      </c>
    </row>
    <row r="22" spans="1:19" ht="18.75" x14ac:dyDescent="0.45">
      <c r="A22" s="2" t="s">
        <v>123</v>
      </c>
      <c r="C22" s="8">
        <v>0</v>
      </c>
      <c r="D22" s="6"/>
      <c r="E22" s="6" t="s">
        <v>125</v>
      </c>
      <c r="F22" s="6"/>
      <c r="G22" s="7">
        <v>18</v>
      </c>
      <c r="H22" s="6"/>
      <c r="I22" s="8">
        <v>29574009826</v>
      </c>
      <c r="J22" s="8"/>
      <c r="K22" s="8">
        <v>0</v>
      </c>
      <c r="L22" s="8"/>
      <c r="M22" s="8">
        <v>29574009826</v>
      </c>
      <c r="N22" s="8"/>
      <c r="O22" s="8">
        <v>227828534947</v>
      </c>
      <c r="P22" s="8"/>
      <c r="Q22" s="8">
        <v>0</v>
      </c>
      <c r="R22" s="8"/>
      <c r="S22" s="8">
        <f t="shared" si="0"/>
        <v>227828534947</v>
      </c>
    </row>
    <row r="23" spans="1:19" ht="18.75" x14ac:dyDescent="0.45">
      <c r="A23" s="2" t="s">
        <v>87</v>
      </c>
      <c r="C23" s="8">
        <v>0</v>
      </c>
      <c r="D23" s="6"/>
      <c r="E23" s="6" t="s">
        <v>89</v>
      </c>
      <c r="F23" s="6"/>
      <c r="G23" s="7">
        <v>18</v>
      </c>
      <c r="H23" s="6"/>
      <c r="I23" s="8">
        <v>29751780822</v>
      </c>
      <c r="J23" s="8"/>
      <c r="K23" s="8">
        <v>0</v>
      </c>
      <c r="L23" s="8"/>
      <c r="M23" s="8">
        <v>29751780822</v>
      </c>
      <c r="N23" s="8"/>
      <c r="O23" s="8">
        <v>288461643835</v>
      </c>
      <c r="P23" s="8"/>
      <c r="Q23" s="8">
        <v>0</v>
      </c>
      <c r="R23" s="8"/>
      <c r="S23" s="8">
        <f t="shared" si="0"/>
        <v>288461643835</v>
      </c>
    </row>
    <row r="24" spans="1:19" ht="18.75" x14ac:dyDescent="0.45">
      <c r="A24" s="2" t="s">
        <v>81</v>
      </c>
      <c r="C24" s="8">
        <v>0</v>
      </c>
      <c r="D24" s="6"/>
      <c r="E24" s="6" t="s">
        <v>83</v>
      </c>
      <c r="F24" s="6"/>
      <c r="G24" s="7">
        <v>18</v>
      </c>
      <c r="H24" s="6"/>
      <c r="I24" s="8">
        <v>92558170997</v>
      </c>
      <c r="J24" s="8"/>
      <c r="K24" s="8">
        <v>0</v>
      </c>
      <c r="L24" s="8"/>
      <c r="M24" s="8">
        <v>92558170997</v>
      </c>
      <c r="N24" s="8"/>
      <c r="O24" s="8">
        <v>1010765321680</v>
      </c>
      <c r="P24" s="8"/>
      <c r="Q24" s="8">
        <v>0</v>
      </c>
      <c r="R24" s="8"/>
      <c r="S24" s="8">
        <f t="shared" si="0"/>
        <v>1010765321680</v>
      </c>
    </row>
    <row r="25" spans="1:19" ht="18.75" x14ac:dyDescent="0.45">
      <c r="A25" s="2" t="s">
        <v>126</v>
      </c>
      <c r="C25" s="8">
        <v>0</v>
      </c>
      <c r="D25" s="6"/>
      <c r="E25" s="6" t="s">
        <v>125</v>
      </c>
      <c r="F25" s="6"/>
      <c r="G25" s="7">
        <v>18</v>
      </c>
      <c r="H25" s="6"/>
      <c r="I25" s="8">
        <v>29648182192</v>
      </c>
      <c r="J25" s="8"/>
      <c r="K25" s="8">
        <v>0</v>
      </c>
      <c r="L25" s="8"/>
      <c r="M25" s="8">
        <v>29648182192</v>
      </c>
      <c r="N25" s="8"/>
      <c r="O25" s="8">
        <v>221685594905</v>
      </c>
      <c r="P25" s="8"/>
      <c r="Q25" s="8">
        <v>0</v>
      </c>
      <c r="R25" s="8"/>
      <c r="S25" s="8">
        <f t="shared" si="0"/>
        <v>221685594905</v>
      </c>
    </row>
    <row r="26" spans="1:19" ht="18.75" x14ac:dyDescent="0.45">
      <c r="A26" s="2" t="s">
        <v>60</v>
      </c>
      <c r="C26" s="8">
        <v>0</v>
      </c>
      <c r="D26" s="6"/>
      <c r="E26" s="6" t="s">
        <v>62</v>
      </c>
      <c r="F26" s="6"/>
      <c r="G26" s="7">
        <v>18</v>
      </c>
      <c r="H26" s="6"/>
      <c r="I26" s="8">
        <v>36425273203</v>
      </c>
      <c r="J26" s="8"/>
      <c r="K26" s="8">
        <v>0</v>
      </c>
      <c r="L26" s="8"/>
      <c r="M26" s="8">
        <v>36425273203</v>
      </c>
      <c r="N26" s="8"/>
      <c r="O26" s="8">
        <v>442425484416</v>
      </c>
      <c r="P26" s="8"/>
      <c r="Q26" s="8">
        <v>0</v>
      </c>
      <c r="R26" s="8"/>
      <c r="S26" s="8">
        <f t="shared" si="0"/>
        <v>442425484416</v>
      </c>
    </row>
    <row r="27" spans="1:19" ht="18.75" x14ac:dyDescent="0.45">
      <c r="A27" s="2" t="s">
        <v>120</v>
      </c>
      <c r="C27" s="8">
        <v>0</v>
      </c>
      <c r="D27" s="6"/>
      <c r="E27" s="6" t="s">
        <v>122</v>
      </c>
      <c r="F27" s="6"/>
      <c r="G27" s="7">
        <v>17</v>
      </c>
      <c r="H27" s="6"/>
      <c r="I27" s="8">
        <v>46353372738</v>
      </c>
      <c r="J27" s="8"/>
      <c r="K27" s="8">
        <v>0</v>
      </c>
      <c r="L27" s="8"/>
      <c r="M27" s="8">
        <v>46353372738</v>
      </c>
      <c r="N27" s="8"/>
      <c r="O27" s="8">
        <v>498179698342</v>
      </c>
      <c r="P27" s="8"/>
      <c r="Q27" s="8">
        <v>0</v>
      </c>
      <c r="R27" s="8"/>
      <c r="S27" s="8">
        <f t="shared" si="0"/>
        <v>498179698342</v>
      </c>
    </row>
    <row r="28" spans="1:19" ht="18.75" x14ac:dyDescent="0.45">
      <c r="A28" s="2" t="s">
        <v>111</v>
      </c>
      <c r="C28" s="8">
        <v>0</v>
      </c>
      <c r="D28" s="6"/>
      <c r="E28" s="6" t="s">
        <v>113</v>
      </c>
      <c r="F28" s="6"/>
      <c r="G28" s="7">
        <v>15</v>
      </c>
      <c r="H28" s="6"/>
      <c r="I28" s="8">
        <v>54290061197</v>
      </c>
      <c r="J28" s="8"/>
      <c r="K28" s="8">
        <v>0</v>
      </c>
      <c r="L28" s="8"/>
      <c r="M28" s="8">
        <v>54290061197</v>
      </c>
      <c r="N28" s="8"/>
      <c r="O28" s="8">
        <v>344540214018</v>
      </c>
      <c r="P28" s="8"/>
      <c r="Q28" s="8">
        <v>0</v>
      </c>
      <c r="R28" s="8"/>
      <c r="S28" s="8">
        <f t="shared" si="0"/>
        <v>344540214018</v>
      </c>
    </row>
    <row r="29" spans="1:19" ht="18.75" x14ac:dyDescent="0.45">
      <c r="A29" s="2" t="s">
        <v>93</v>
      </c>
      <c r="C29" s="8">
        <v>0</v>
      </c>
      <c r="D29" s="6"/>
      <c r="E29" s="6" t="s">
        <v>95</v>
      </c>
      <c r="F29" s="6"/>
      <c r="G29" s="7">
        <v>18</v>
      </c>
      <c r="H29" s="6"/>
      <c r="I29" s="8">
        <v>1471320</v>
      </c>
      <c r="J29" s="8"/>
      <c r="K29" s="8">
        <v>0</v>
      </c>
      <c r="L29" s="8"/>
      <c r="M29" s="8">
        <v>1471320</v>
      </c>
      <c r="N29" s="8"/>
      <c r="O29" s="8">
        <v>16970562</v>
      </c>
      <c r="P29" s="8"/>
      <c r="Q29" s="8">
        <v>0</v>
      </c>
      <c r="R29" s="8"/>
      <c r="S29" s="8">
        <f t="shared" si="0"/>
        <v>16970562</v>
      </c>
    </row>
    <row r="30" spans="1:19" ht="18.75" x14ac:dyDescent="0.45">
      <c r="A30" s="2" t="s">
        <v>117</v>
      </c>
      <c r="C30" s="8">
        <v>0</v>
      </c>
      <c r="D30" s="6"/>
      <c r="E30" s="6" t="s">
        <v>119</v>
      </c>
      <c r="F30" s="6"/>
      <c r="G30" s="7">
        <v>18</v>
      </c>
      <c r="H30" s="6"/>
      <c r="I30" s="8">
        <v>59414055</v>
      </c>
      <c r="J30" s="8"/>
      <c r="K30" s="8">
        <v>0</v>
      </c>
      <c r="L30" s="8"/>
      <c r="M30" s="8">
        <v>59414055</v>
      </c>
      <c r="N30" s="8"/>
      <c r="O30" s="8">
        <v>676380646</v>
      </c>
      <c r="P30" s="8"/>
      <c r="Q30" s="8">
        <v>0</v>
      </c>
      <c r="R30" s="8"/>
      <c r="S30" s="8">
        <f t="shared" si="0"/>
        <v>676380646</v>
      </c>
    </row>
    <row r="31" spans="1:19" ht="18.75" x14ac:dyDescent="0.45">
      <c r="A31" s="2" t="s">
        <v>256</v>
      </c>
      <c r="C31" s="8">
        <v>0</v>
      </c>
      <c r="D31" s="6"/>
      <c r="E31" s="6" t="s">
        <v>257</v>
      </c>
      <c r="F31" s="6"/>
      <c r="G31" s="7">
        <v>15</v>
      </c>
      <c r="H31" s="6"/>
      <c r="I31" s="8">
        <v>0</v>
      </c>
      <c r="J31" s="8"/>
      <c r="K31" s="8">
        <v>0</v>
      </c>
      <c r="L31" s="8"/>
      <c r="M31" s="8">
        <v>0</v>
      </c>
      <c r="N31" s="8"/>
      <c r="O31" s="8">
        <v>10684933</v>
      </c>
      <c r="P31" s="8"/>
      <c r="Q31" s="8">
        <v>0</v>
      </c>
      <c r="R31" s="8"/>
      <c r="S31" s="8">
        <f t="shared" si="0"/>
        <v>10684933</v>
      </c>
    </row>
    <row r="32" spans="1:19" ht="18.75" x14ac:dyDescent="0.45">
      <c r="A32" s="2" t="s">
        <v>114</v>
      </c>
      <c r="C32" s="8">
        <v>0</v>
      </c>
      <c r="D32" s="6"/>
      <c r="E32" s="6" t="s">
        <v>116</v>
      </c>
      <c r="F32" s="6"/>
      <c r="G32" s="7">
        <v>17</v>
      </c>
      <c r="H32" s="6"/>
      <c r="I32" s="8">
        <v>22501460692</v>
      </c>
      <c r="J32" s="8"/>
      <c r="K32" s="8">
        <v>0</v>
      </c>
      <c r="L32" s="8"/>
      <c r="M32" s="8">
        <v>22501460692</v>
      </c>
      <c r="N32" s="8"/>
      <c r="O32" s="8">
        <v>248342834711</v>
      </c>
      <c r="P32" s="8"/>
      <c r="Q32" s="8">
        <v>0</v>
      </c>
      <c r="R32" s="8"/>
      <c r="S32" s="8">
        <f t="shared" si="0"/>
        <v>248342834711</v>
      </c>
    </row>
    <row r="33" spans="1:19" ht="18.75" x14ac:dyDescent="0.45">
      <c r="A33" s="2" t="s">
        <v>127</v>
      </c>
      <c r="C33" s="8">
        <v>0</v>
      </c>
      <c r="D33" s="6"/>
      <c r="E33" s="6" t="s">
        <v>129</v>
      </c>
      <c r="F33" s="6"/>
      <c r="G33" s="7">
        <v>18</v>
      </c>
      <c r="H33" s="6"/>
      <c r="I33" s="8">
        <v>14306685</v>
      </c>
      <c r="J33" s="8"/>
      <c r="K33" s="8">
        <v>0</v>
      </c>
      <c r="L33" s="8"/>
      <c r="M33" s="8">
        <v>14306685</v>
      </c>
      <c r="N33" s="8"/>
      <c r="O33" s="8">
        <v>239725927</v>
      </c>
      <c r="P33" s="8"/>
      <c r="Q33" s="8">
        <v>0</v>
      </c>
      <c r="R33" s="8"/>
      <c r="S33" s="8">
        <f t="shared" si="0"/>
        <v>239725927</v>
      </c>
    </row>
    <row r="34" spans="1:19" ht="18.75" x14ac:dyDescent="0.45">
      <c r="A34" s="2" t="s">
        <v>353</v>
      </c>
      <c r="C34" s="8">
        <v>0</v>
      </c>
      <c r="D34" s="6"/>
      <c r="E34" s="6" t="s">
        <v>53</v>
      </c>
      <c r="F34" s="6"/>
      <c r="G34" s="7">
        <v>0</v>
      </c>
      <c r="H34" s="6"/>
      <c r="I34" s="8">
        <v>54505664723</v>
      </c>
      <c r="J34" s="8"/>
      <c r="K34" s="8">
        <v>0</v>
      </c>
      <c r="L34" s="8"/>
      <c r="M34" s="8">
        <f>I34-K34</f>
        <v>54505664723</v>
      </c>
      <c r="N34" s="8"/>
      <c r="O34" s="8">
        <v>149823091539</v>
      </c>
      <c r="P34" s="8"/>
      <c r="Q34" s="8">
        <v>0</v>
      </c>
      <c r="R34" s="8"/>
      <c r="S34" s="8">
        <f t="shared" si="0"/>
        <v>149823091539</v>
      </c>
    </row>
    <row r="35" spans="1:19" ht="18.75" x14ac:dyDescent="0.45">
      <c r="A35" s="2" t="s">
        <v>354</v>
      </c>
      <c r="C35" s="8">
        <v>0</v>
      </c>
      <c r="D35" s="6"/>
      <c r="E35" s="6" t="s">
        <v>56</v>
      </c>
      <c r="F35" s="6"/>
      <c r="G35" s="7">
        <v>0</v>
      </c>
      <c r="H35" s="6"/>
      <c r="I35" s="8">
        <v>42871043943</v>
      </c>
      <c r="J35" s="8"/>
      <c r="K35" s="8">
        <v>0</v>
      </c>
      <c r="L35" s="8"/>
      <c r="M35" s="8">
        <f>I35-K35</f>
        <v>42871043943</v>
      </c>
      <c r="N35" s="8"/>
      <c r="O35" s="8">
        <v>72300000000</v>
      </c>
      <c r="P35" s="8"/>
      <c r="Q35" s="8">
        <v>0</v>
      </c>
      <c r="R35" s="8"/>
      <c r="S35" s="8">
        <f t="shared" si="0"/>
        <v>72300000000</v>
      </c>
    </row>
    <row r="36" spans="1:19" ht="18.75" x14ac:dyDescent="0.45">
      <c r="A36" s="2" t="s">
        <v>161</v>
      </c>
      <c r="C36" s="7">
        <v>27</v>
      </c>
      <c r="D36" s="6"/>
      <c r="E36" s="8">
        <v>0</v>
      </c>
      <c r="F36" s="6"/>
      <c r="G36" s="7">
        <v>0</v>
      </c>
      <c r="H36" s="6"/>
      <c r="I36" s="8">
        <v>1124</v>
      </c>
      <c r="J36" s="8"/>
      <c r="K36" s="8">
        <v>0</v>
      </c>
      <c r="L36" s="8"/>
      <c r="M36" s="8">
        <v>1124</v>
      </c>
      <c r="N36" s="8"/>
      <c r="O36" s="8">
        <v>12155</v>
      </c>
      <c r="P36" s="8"/>
      <c r="Q36" s="8">
        <v>0</v>
      </c>
      <c r="R36" s="8"/>
      <c r="S36" s="8">
        <f t="shared" si="0"/>
        <v>12155</v>
      </c>
    </row>
    <row r="37" spans="1:19" ht="18.75" x14ac:dyDescent="0.45">
      <c r="A37" s="2" t="s">
        <v>169</v>
      </c>
      <c r="C37" s="7">
        <v>30</v>
      </c>
      <c r="D37" s="6"/>
      <c r="E37" s="8">
        <v>0</v>
      </c>
      <c r="F37" s="6"/>
      <c r="G37" s="7">
        <v>0</v>
      </c>
      <c r="H37" s="6"/>
      <c r="I37" s="8">
        <v>190375</v>
      </c>
      <c r="J37" s="8"/>
      <c r="K37" s="8">
        <v>0</v>
      </c>
      <c r="L37" s="8"/>
      <c r="M37" s="8">
        <v>190375</v>
      </c>
      <c r="N37" s="8"/>
      <c r="O37" s="8">
        <v>34292024</v>
      </c>
      <c r="P37" s="8"/>
      <c r="Q37" s="8">
        <v>0</v>
      </c>
      <c r="R37" s="8"/>
      <c r="S37" s="8">
        <f t="shared" si="0"/>
        <v>34292024</v>
      </c>
    </row>
    <row r="38" spans="1:19" ht="18.75" x14ac:dyDescent="0.45">
      <c r="A38" s="2" t="s">
        <v>172</v>
      </c>
      <c r="C38" s="7">
        <v>31</v>
      </c>
      <c r="D38" s="6"/>
      <c r="E38" s="8">
        <v>0</v>
      </c>
      <c r="F38" s="6"/>
      <c r="G38" s="7">
        <v>0</v>
      </c>
      <c r="H38" s="6"/>
      <c r="I38" s="8">
        <v>2217</v>
      </c>
      <c r="J38" s="8"/>
      <c r="K38" s="8">
        <v>0</v>
      </c>
      <c r="L38" s="8"/>
      <c r="M38" s="8">
        <v>2217</v>
      </c>
      <c r="N38" s="8"/>
      <c r="O38" s="8">
        <v>705138</v>
      </c>
      <c r="P38" s="8"/>
      <c r="Q38" s="8">
        <v>0</v>
      </c>
      <c r="R38" s="8"/>
      <c r="S38" s="8">
        <f t="shared" si="0"/>
        <v>705138</v>
      </c>
    </row>
    <row r="39" spans="1:19" ht="18.75" x14ac:dyDescent="0.45">
      <c r="A39" s="2" t="s">
        <v>174</v>
      </c>
      <c r="C39" s="7">
        <v>30</v>
      </c>
      <c r="D39" s="6"/>
      <c r="E39" s="8">
        <v>0</v>
      </c>
      <c r="F39" s="6"/>
      <c r="G39" s="7">
        <v>0</v>
      </c>
      <c r="H39" s="6"/>
      <c r="I39" s="8">
        <v>3317</v>
      </c>
      <c r="J39" s="8"/>
      <c r="K39" s="8">
        <v>0</v>
      </c>
      <c r="L39" s="8"/>
      <c r="M39" s="8">
        <v>3317</v>
      </c>
      <c r="N39" s="8"/>
      <c r="O39" s="8">
        <v>35545</v>
      </c>
      <c r="P39" s="8"/>
      <c r="Q39" s="8">
        <v>0</v>
      </c>
      <c r="R39" s="8"/>
      <c r="S39" s="8">
        <f t="shared" si="0"/>
        <v>35545</v>
      </c>
    </row>
    <row r="40" spans="1:19" ht="18.75" x14ac:dyDescent="0.45">
      <c r="A40" s="2" t="s">
        <v>172</v>
      </c>
      <c r="C40" s="7">
        <v>14</v>
      </c>
      <c r="D40" s="6"/>
      <c r="E40" s="8">
        <v>0</v>
      </c>
      <c r="F40" s="6"/>
      <c r="G40" s="7">
        <v>18</v>
      </c>
      <c r="H40" s="6"/>
      <c r="I40" s="8">
        <v>0</v>
      </c>
      <c r="J40" s="8"/>
      <c r="K40" s="8">
        <v>0</v>
      </c>
      <c r="L40" s="8"/>
      <c r="M40" s="8">
        <v>0</v>
      </c>
      <c r="N40" s="8"/>
      <c r="O40" s="8">
        <v>23832493363</v>
      </c>
      <c r="P40" s="8"/>
      <c r="Q40" s="8">
        <v>0</v>
      </c>
      <c r="R40" s="8"/>
      <c r="S40" s="8">
        <f t="shared" si="0"/>
        <v>23832493363</v>
      </c>
    </row>
    <row r="41" spans="1:19" ht="18.75" x14ac:dyDescent="0.45">
      <c r="A41" s="2" t="s">
        <v>172</v>
      </c>
      <c r="C41" s="7">
        <v>6</v>
      </c>
      <c r="D41" s="6"/>
      <c r="E41" s="8">
        <v>0</v>
      </c>
      <c r="F41" s="6"/>
      <c r="G41" s="7">
        <v>18</v>
      </c>
      <c r="H41" s="6"/>
      <c r="I41" s="8">
        <v>0</v>
      </c>
      <c r="J41" s="8"/>
      <c r="K41" s="8">
        <v>0</v>
      </c>
      <c r="L41" s="8"/>
      <c r="M41" s="8">
        <v>0</v>
      </c>
      <c r="N41" s="8"/>
      <c r="O41" s="8">
        <v>13263561762</v>
      </c>
      <c r="P41" s="8"/>
      <c r="Q41" s="8">
        <v>0</v>
      </c>
      <c r="R41" s="8"/>
      <c r="S41" s="8">
        <f t="shared" si="0"/>
        <v>13263561762</v>
      </c>
    </row>
    <row r="42" spans="1:19" ht="18.75" x14ac:dyDescent="0.45">
      <c r="A42" s="2" t="s">
        <v>172</v>
      </c>
      <c r="C42" s="7">
        <v>19</v>
      </c>
      <c r="D42" s="6"/>
      <c r="E42" s="8">
        <v>0</v>
      </c>
      <c r="F42" s="6"/>
      <c r="G42" s="7">
        <v>18</v>
      </c>
      <c r="H42" s="6"/>
      <c r="I42" s="8">
        <v>0</v>
      </c>
      <c r="J42" s="8"/>
      <c r="K42" s="8">
        <v>0</v>
      </c>
      <c r="L42" s="8"/>
      <c r="M42" s="8">
        <v>0</v>
      </c>
      <c r="N42" s="8"/>
      <c r="O42" s="8">
        <v>10979013766</v>
      </c>
      <c r="P42" s="8"/>
      <c r="Q42" s="8">
        <v>0</v>
      </c>
      <c r="R42" s="8"/>
      <c r="S42" s="8">
        <f t="shared" si="0"/>
        <v>10979013766</v>
      </c>
    </row>
    <row r="43" spans="1:19" ht="18.75" x14ac:dyDescent="0.45">
      <c r="A43" s="2" t="s">
        <v>178</v>
      </c>
      <c r="C43" s="7">
        <v>28</v>
      </c>
      <c r="D43" s="6"/>
      <c r="E43" s="8">
        <v>0</v>
      </c>
      <c r="F43" s="6"/>
      <c r="G43" s="7">
        <v>8</v>
      </c>
      <c r="H43" s="6"/>
      <c r="I43" s="8">
        <v>1043121</v>
      </c>
      <c r="J43" s="8"/>
      <c r="K43" s="8">
        <v>-89137</v>
      </c>
      <c r="L43" s="8"/>
      <c r="M43" s="8">
        <v>1132258</v>
      </c>
      <c r="N43" s="8"/>
      <c r="O43" s="8">
        <v>148943116</v>
      </c>
      <c r="P43" s="8"/>
      <c r="Q43" s="8">
        <v>6321</v>
      </c>
      <c r="R43" s="8"/>
      <c r="S43" s="8">
        <f t="shared" si="0"/>
        <v>148936795</v>
      </c>
    </row>
    <row r="44" spans="1:19" ht="18.75" x14ac:dyDescent="0.45">
      <c r="A44" s="2" t="s">
        <v>181</v>
      </c>
      <c r="C44" s="7">
        <v>11</v>
      </c>
      <c r="D44" s="6"/>
      <c r="E44" s="8">
        <v>0</v>
      </c>
      <c r="F44" s="6"/>
      <c r="G44" s="7">
        <v>0</v>
      </c>
      <c r="H44" s="6"/>
      <c r="I44" s="8">
        <v>0</v>
      </c>
      <c r="J44" s="8"/>
      <c r="K44" s="8">
        <v>0</v>
      </c>
      <c r="L44" s="8"/>
      <c r="M44" s="8">
        <v>0</v>
      </c>
      <c r="N44" s="8"/>
      <c r="O44" s="8">
        <v>17846</v>
      </c>
      <c r="P44" s="8"/>
      <c r="Q44" s="8">
        <v>0</v>
      </c>
      <c r="R44" s="8"/>
      <c r="S44" s="8">
        <f t="shared" si="0"/>
        <v>17846</v>
      </c>
    </row>
    <row r="45" spans="1:19" ht="18.75" x14ac:dyDescent="0.45">
      <c r="A45" s="2" t="s">
        <v>184</v>
      </c>
      <c r="C45" s="7">
        <v>6</v>
      </c>
      <c r="D45" s="6"/>
      <c r="E45" s="8">
        <v>0</v>
      </c>
      <c r="F45" s="6"/>
      <c r="G45" s="7">
        <v>0</v>
      </c>
      <c r="H45" s="6"/>
      <c r="I45" s="8">
        <v>0</v>
      </c>
      <c r="J45" s="8"/>
      <c r="K45" s="8">
        <v>0</v>
      </c>
      <c r="L45" s="8"/>
      <c r="M45" s="8">
        <v>0</v>
      </c>
      <c r="N45" s="8"/>
      <c r="O45" s="8">
        <v>34468</v>
      </c>
      <c r="P45" s="8"/>
      <c r="Q45" s="8">
        <v>0</v>
      </c>
      <c r="R45" s="8"/>
      <c r="S45" s="8">
        <f t="shared" si="0"/>
        <v>34468</v>
      </c>
    </row>
    <row r="46" spans="1:19" ht="18.75" x14ac:dyDescent="0.45">
      <c r="A46" s="2" t="s">
        <v>184</v>
      </c>
      <c r="C46" s="7">
        <v>7</v>
      </c>
      <c r="D46" s="6"/>
      <c r="E46" s="8">
        <v>0</v>
      </c>
      <c r="F46" s="6"/>
      <c r="G46" s="7">
        <v>18</v>
      </c>
      <c r="H46" s="6"/>
      <c r="I46" s="8">
        <v>0</v>
      </c>
      <c r="J46" s="8"/>
      <c r="K46" s="8">
        <v>0</v>
      </c>
      <c r="L46" s="8"/>
      <c r="M46" s="8">
        <v>0</v>
      </c>
      <c r="N46" s="8"/>
      <c r="O46" s="8">
        <v>197070020</v>
      </c>
      <c r="P46" s="8"/>
      <c r="Q46" s="8">
        <v>0</v>
      </c>
      <c r="R46" s="8"/>
      <c r="S46" s="8">
        <f t="shared" si="0"/>
        <v>197070020</v>
      </c>
    </row>
    <row r="47" spans="1:19" ht="18.75" x14ac:dyDescent="0.45">
      <c r="A47" s="2" t="s">
        <v>184</v>
      </c>
      <c r="C47" s="7">
        <v>9</v>
      </c>
      <c r="D47" s="6"/>
      <c r="E47" s="8">
        <v>0</v>
      </c>
      <c r="F47" s="6"/>
      <c r="G47" s="7">
        <v>18</v>
      </c>
      <c r="H47" s="6"/>
      <c r="I47" s="8">
        <v>0</v>
      </c>
      <c r="J47" s="8"/>
      <c r="K47" s="8">
        <v>0</v>
      </c>
      <c r="L47" s="8"/>
      <c r="M47" s="8">
        <v>0</v>
      </c>
      <c r="N47" s="8"/>
      <c r="O47" s="8">
        <v>105335313</v>
      </c>
      <c r="P47" s="8"/>
      <c r="Q47" s="8">
        <v>0</v>
      </c>
      <c r="R47" s="8"/>
      <c r="S47" s="8">
        <f t="shared" si="0"/>
        <v>105335313</v>
      </c>
    </row>
    <row r="48" spans="1:19" ht="18.75" x14ac:dyDescent="0.45">
      <c r="A48" s="2" t="s">
        <v>258</v>
      </c>
      <c r="C48" s="7">
        <v>31</v>
      </c>
      <c r="D48" s="6"/>
      <c r="E48" s="8">
        <v>0</v>
      </c>
      <c r="F48" s="6"/>
      <c r="G48" s="7">
        <v>18</v>
      </c>
      <c r="H48" s="6"/>
      <c r="I48" s="8">
        <v>0</v>
      </c>
      <c r="J48" s="8"/>
      <c r="K48" s="8">
        <v>0</v>
      </c>
      <c r="L48" s="8"/>
      <c r="M48" s="8">
        <v>0</v>
      </c>
      <c r="N48" s="8"/>
      <c r="O48" s="8">
        <v>4699720000</v>
      </c>
      <c r="P48" s="8"/>
      <c r="Q48" s="8">
        <v>0</v>
      </c>
      <c r="R48" s="8"/>
      <c r="S48" s="8">
        <f t="shared" si="0"/>
        <v>4699720000</v>
      </c>
    </row>
    <row r="49" spans="1:19" ht="18.75" x14ac:dyDescent="0.45">
      <c r="A49" s="2" t="s">
        <v>184</v>
      </c>
      <c r="C49" s="7">
        <v>3</v>
      </c>
      <c r="D49" s="6"/>
      <c r="E49" s="8">
        <v>0</v>
      </c>
      <c r="F49" s="6"/>
      <c r="G49" s="7">
        <v>18</v>
      </c>
      <c r="H49" s="6"/>
      <c r="I49" s="8">
        <v>0</v>
      </c>
      <c r="J49" s="8"/>
      <c r="K49" s="8">
        <v>0</v>
      </c>
      <c r="L49" s="8"/>
      <c r="M49" s="8">
        <v>0</v>
      </c>
      <c r="N49" s="8"/>
      <c r="O49" s="8">
        <v>537085194</v>
      </c>
      <c r="P49" s="8"/>
      <c r="Q49" s="8">
        <v>0</v>
      </c>
      <c r="R49" s="8"/>
      <c r="S49" s="8">
        <f t="shared" si="0"/>
        <v>537085194</v>
      </c>
    </row>
    <row r="50" spans="1:19" ht="18.75" x14ac:dyDescent="0.45">
      <c r="A50" s="2" t="s">
        <v>199</v>
      </c>
      <c r="C50" s="7">
        <v>21</v>
      </c>
      <c r="D50" s="6"/>
      <c r="E50" s="8">
        <v>0</v>
      </c>
      <c r="F50" s="6"/>
      <c r="G50" s="7">
        <v>18</v>
      </c>
      <c r="H50" s="6"/>
      <c r="I50" s="8">
        <v>0</v>
      </c>
      <c r="J50" s="8"/>
      <c r="K50" s="8">
        <v>0</v>
      </c>
      <c r="L50" s="8"/>
      <c r="M50" s="8">
        <v>0</v>
      </c>
      <c r="N50" s="8"/>
      <c r="O50" s="8">
        <v>19486058794</v>
      </c>
      <c r="P50" s="8"/>
      <c r="Q50" s="8">
        <v>0</v>
      </c>
      <c r="R50" s="8"/>
      <c r="S50" s="8">
        <f t="shared" si="0"/>
        <v>19486058794</v>
      </c>
    </row>
    <row r="51" spans="1:19" ht="18.75" x14ac:dyDescent="0.45">
      <c r="A51" s="2" t="s">
        <v>184</v>
      </c>
      <c r="C51" s="7">
        <v>9</v>
      </c>
      <c r="D51" s="6"/>
      <c r="E51" s="8">
        <v>0</v>
      </c>
      <c r="F51" s="6"/>
      <c r="G51" s="7">
        <v>18</v>
      </c>
      <c r="H51" s="6"/>
      <c r="I51" s="8">
        <v>0</v>
      </c>
      <c r="J51" s="8"/>
      <c r="K51" s="8">
        <v>0</v>
      </c>
      <c r="L51" s="8"/>
      <c r="M51" s="8">
        <v>0</v>
      </c>
      <c r="N51" s="8"/>
      <c r="O51" s="8">
        <v>169170595</v>
      </c>
      <c r="P51" s="8"/>
      <c r="Q51" s="8">
        <v>0</v>
      </c>
      <c r="R51" s="8"/>
      <c r="S51" s="8">
        <f t="shared" si="0"/>
        <v>169170595</v>
      </c>
    </row>
    <row r="52" spans="1:19" ht="18.75" x14ac:dyDescent="0.45">
      <c r="A52" s="2" t="s">
        <v>178</v>
      </c>
      <c r="C52" s="7">
        <v>17</v>
      </c>
      <c r="D52" s="6"/>
      <c r="E52" s="8">
        <v>0</v>
      </c>
      <c r="F52" s="6"/>
      <c r="G52" s="7">
        <v>18</v>
      </c>
      <c r="H52" s="6"/>
      <c r="I52" s="8">
        <v>0</v>
      </c>
      <c r="J52" s="8"/>
      <c r="K52" s="8">
        <v>0</v>
      </c>
      <c r="L52" s="8"/>
      <c r="M52" s="8">
        <v>0</v>
      </c>
      <c r="N52" s="8"/>
      <c r="O52" s="8">
        <v>37550684877</v>
      </c>
      <c r="P52" s="8"/>
      <c r="Q52" s="8">
        <v>0</v>
      </c>
      <c r="R52" s="8"/>
      <c r="S52" s="8">
        <f t="shared" si="0"/>
        <v>37550684877</v>
      </c>
    </row>
    <row r="53" spans="1:19" ht="18.75" x14ac:dyDescent="0.45">
      <c r="A53" s="2" t="s">
        <v>184</v>
      </c>
      <c r="C53" s="7">
        <v>30</v>
      </c>
      <c r="D53" s="6"/>
      <c r="E53" s="8">
        <v>0</v>
      </c>
      <c r="F53" s="6"/>
      <c r="G53" s="7">
        <v>18</v>
      </c>
      <c r="H53" s="6"/>
      <c r="I53" s="8">
        <v>0</v>
      </c>
      <c r="J53" s="8"/>
      <c r="K53" s="8">
        <v>0</v>
      </c>
      <c r="L53" s="8"/>
      <c r="M53" s="8">
        <v>0</v>
      </c>
      <c r="N53" s="8"/>
      <c r="O53" s="8">
        <v>12225972573</v>
      </c>
      <c r="P53" s="8"/>
      <c r="Q53" s="8">
        <v>0</v>
      </c>
      <c r="R53" s="8"/>
      <c r="S53" s="8">
        <f t="shared" si="0"/>
        <v>12225972573</v>
      </c>
    </row>
    <row r="54" spans="1:19" ht="18.75" x14ac:dyDescent="0.45">
      <c r="A54" s="2" t="s">
        <v>184</v>
      </c>
      <c r="C54" s="7">
        <v>7</v>
      </c>
      <c r="D54" s="6"/>
      <c r="E54" s="8">
        <v>0</v>
      </c>
      <c r="F54" s="6"/>
      <c r="G54" s="7">
        <v>18</v>
      </c>
      <c r="H54" s="6"/>
      <c r="I54" s="8">
        <v>0</v>
      </c>
      <c r="J54" s="8"/>
      <c r="K54" s="8">
        <v>0</v>
      </c>
      <c r="L54" s="8"/>
      <c r="M54" s="8">
        <v>0</v>
      </c>
      <c r="N54" s="8"/>
      <c r="O54" s="8">
        <v>9208663061</v>
      </c>
      <c r="P54" s="8"/>
      <c r="Q54" s="8">
        <v>0</v>
      </c>
      <c r="R54" s="8"/>
      <c r="S54" s="8">
        <f t="shared" si="0"/>
        <v>9208663061</v>
      </c>
    </row>
    <row r="55" spans="1:19" ht="18.75" x14ac:dyDescent="0.45">
      <c r="A55" s="2" t="s">
        <v>184</v>
      </c>
      <c r="C55" s="7">
        <v>12</v>
      </c>
      <c r="D55" s="6"/>
      <c r="E55" s="8">
        <v>0</v>
      </c>
      <c r="F55" s="6"/>
      <c r="G55" s="7">
        <v>18</v>
      </c>
      <c r="H55" s="6"/>
      <c r="I55" s="8">
        <v>0</v>
      </c>
      <c r="J55" s="8"/>
      <c r="K55" s="8">
        <v>0</v>
      </c>
      <c r="L55" s="8"/>
      <c r="M55" s="8">
        <v>0</v>
      </c>
      <c r="N55" s="8"/>
      <c r="O55" s="8">
        <v>79576548908</v>
      </c>
      <c r="P55" s="8"/>
      <c r="Q55" s="8">
        <v>0</v>
      </c>
      <c r="R55" s="8"/>
      <c r="S55" s="8">
        <f t="shared" si="0"/>
        <v>79576548908</v>
      </c>
    </row>
    <row r="56" spans="1:19" ht="18.75" x14ac:dyDescent="0.45">
      <c r="A56" s="2" t="s">
        <v>184</v>
      </c>
      <c r="C56" s="7">
        <v>13</v>
      </c>
      <c r="D56" s="6"/>
      <c r="E56" s="8">
        <v>0</v>
      </c>
      <c r="F56" s="6"/>
      <c r="G56" s="7">
        <v>18</v>
      </c>
      <c r="H56" s="6"/>
      <c r="I56" s="8">
        <v>0</v>
      </c>
      <c r="J56" s="8"/>
      <c r="K56" s="8">
        <v>0</v>
      </c>
      <c r="L56" s="8"/>
      <c r="M56" s="8">
        <v>0</v>
      </c>
      <c r="N56" s="8"/>
      <c r="O56" s="8">
        <v>76335404059</v>
      </c>
      <c r="P56" s="8"/>
      <c r="Q56" s="8">
        <v>0</v>
      </c>
      <c r="R56" s="8"/>
      <c r="S56" s="8">
        <f t="shared" si="0"/>
        <v>76335404059</v>
      </c>
    </row>
    <row r="57" spans="1:19" ht="18.75" x14ac:dyDescent="0.45">
      <c r="A57" s="2" t="s">
        <v>178</v>
      </c>
      <c r="C57" s="7">
        <v>13</v>
      </c>
      <c r="D57" s="6"/>
      <c r="E57" s="8">
        <v>0</v>
      </c>
      <c r="F57" s="6"/>
      <c r="G57" s="7">
        <v>18</v>
      </c>
      <c r="H57" s="6"/>
      <c r="I57" s="8">
        <v>0</v>
      </c>
      <c r="J57" s="8"/>
      <c r="K57" s="8">
        <v>0</v>
      </c>
      <c r="L57" s="8"/>
      <c r="M57" s="8">
        <v>0</v>
      </c>
      <c r="N57" s="8"/>
      <c r="O57" s="8">
        <v>43198356162</v>
      </c>
      <c r="P57" s="8"/>
      <c r="Q57" s="8">
        <v>0</v>
      </c>
      <c r="R57" s="8"/>
      <c r="S57" s="8">
        <f t="shared" si="0"/>
        <v>43198356162</v>
      </c>
    </row>
    <row r="58" spans="1:19" ht="18.75" x14ac:dyDescent="0.45">
      <c r="A58" s="2" t="s">
        <v>199</v>
      </c>
      <c r="C58" s="7">
        <v>13</v>
      </c>
      <c r="D58" s="6"/>
      <c r="E58" s="8">
        <v>0</v>
      </c>
      <c r="F58" s="6"/>
      <c r="G58" s="7">
        <v>18</v>
      </c>
      <c r="H58" s="6"/>
      <c r="I58" s="8">
        <v>0</v>
      </c>
      <c r="J58" s="8"/>
      <c r="K58" s="8">
        <v>0</v>
      </c>
      <c r="L58" s="8"/>
      <c r="M58" s="8">
        <v>0</v>
      </c>
      <c r="N58" s="8"/>
      <c r="O58" s="8">
        <v>45567123228</v>
      </c>
      <c r="P58" s="8"/>
      <c r="Q58" s="8">
        <v>0</v>
      </c>
      <c r="R58" s="8"/>
      <c r="S58" s="8">
        <f t="shared" si="0"/>
        <v>45567123228</v>
      </c>
    </row>
    <row r="59" spans="1:19" ht="18.75" x14ac:dyDescent="0.45">
      <c r="A59" s="2" t="s">
        <v>178</v>
      </c>
      <c r="C59" s="7">
        <v>11</v>
      </c>
      <c r="D59" s="6"/>
      <c r="E59" s="8">
        <v>0</v>
      </c>
      <c r="F59" s="6"/>
      <c r="G59" s="7">
        <v>18</v>
      </c>
      <c r="H59" s="6"/>
      <c r="I59" s="8">
        <v>0</v>
      </c>
      <c r="J59" s="8"/>
      <c r="K59" s="8">
        <v>0</v>
      </c>
      <c r="L59" s="8"/>
      <c r="M59" s="8">
        <v>0</v>
      </c>
      <c r="N59" s="8"/>
      <c r="O59" s="8">
        <v>4303561626</v>
      </c>
      <c r="P59" s="8"/>
      <c r="Q59" s="8">
        <v>0</v>
      </c>
      <c r="R59" s="8"/>
      <c r="S59" s="8">
        <f t="shared" si="0"/>
        <v>4303561626</v>
      </c>
    </row>
    <row r="60" spans="1:19" ht="18.75" x14ac:dyDescent="0.45">
      <c r="A60" s="2" t="s">
        <v>181</v>
      </c>
      <c r="C60" s="7">
        <v>13</v>
      </c>
      <c r="D60" s="6"/>
      <c r="E60" s="8">
        <v>0</v>
      </c>
      <c r="F60" s="6"/>
      <c r="G60" s="7">
        <v>18</v>
      </c>
      <c r="H60" s="6"/>
      <c r="I60" s="8">
        <v>0</v>
      </c>
      <c r="J60" s="8"/>
      <c r="K60" s="8">
        <v>0</v>
      </c>
      <c r="L60" s="8"/>
      <c r="M60" s="8">
        <v>0</v>
      </c>
      <c r="N60" s="8"/>
      <c r="O60" s="8">
        <v>31494246546</v>
      </c>
      <c r="P60" s="8"/>
      <c r="Q60" s="8">
        <v>0</v>
      </c>
      <c r="R60" s="8"/>
      <c r="S60" s="8">
        <f t="shared" si="0"/>
        <v>31494246546</v>
      </c>
    </row>
    <row r="61" spans="1:19" ht="18.75" x14ac:dyDescent="0.45">
      <c r="A61" s="2" t="s">
        <v>178</v>
      </c>
      <c r="C61" s="7">
        <v>21</v>
      </c>
      <c r="D61" s="6"/>
      <c r="E61" s="8">
        <v>0</v>
      </c>
      <c r="F61" s="6"/>
      <c r="G61" s="7">
        <v>18</v>
      </c>
      <c r="H61" s="6"/>
      <c r="I61" s="8">
        <v>0</v>
      </c>
      <c r="J61" s="8"/>
      <c r="K61" s="8">
        <v>0</v>
      </c>
      <c r="L61" s="8"/>
      <c r="M61" s="8">
        <v>0</v>
      </c>
      <c r="N61" s="8"/>
      <c r="O61" s="8">
        <v>3427419168</v>
      </c>
      <c r="P61" s="8"/>
      <c r="Q61" s="8">
        <v>0</v>
      </c>
      <c r="R61" s="8"/>
      <c r="S61" s="8">
        <f t="shared" si="0"/>
        <v>3427419168</v>
      </c>
    </row>
    <row r="62" spans="1:19" ht="18.75" x14ac:dyDescent="0.45">
      <c r="A62" s="2" t="s">
        <v>259</v>
      </c>
      <c r="C62" s="7">
        <v>11</v>
      </c>
      <c r="D62" s="6"/>
      <c r="E62" s="8">
        <v>0</v>
      </c>
      <c r="F62" s="6"/>
      <c r="G62" s="7">
        <v>18</v>
      </c>
      <c r="H62" s="6"/>
      <c r="I62" s="8">
        <v>0</v>
      </c>
      <c r="J62" s="8"/>
      <c r="K62" s="8">
        <v>0</v>
      </c>
      <c r="L62" s="8"/>
      <c r="M62" s="8">
        <v>0</v>
      </c>
      <c r="N62" s="8"/>
      <c r="O62" s="8">
        <v>26629041074</v>
      </c>
      <c r="P62" s="8"/>
      <c r="Q62" s="8">
        <v>0</v>
      </c>
      <c r="R62" s="8"/>
      <c r="S62" s="8">
        <f t="shared" si="0"/>
        <v>26629041074</v>
      </c>
    </row>
    <row r="63" spans="1:19" ht="18.75" x14ac:dyDescent="0.45">
      <c r="A63" s="2" t="s">
        <v>178</v>
      </c>
      <c r="C63" s="7">
        <v>7</v>
      </c>
      <c r="D63" s="6"/>
      <c r="E63" s="8">
        <v>0</v>
      </c>
      <c r="F63" s="6"/>
      <c r="G63" s="7">
        <v>18</v>
      </c>
      <c r="H63" s="6"/>
      <c r="I63" s="8">
        <v>0</v>
      </c>
      <c r="J63" s="8"/>
      <c r="K63" s="8">
        <v>0</v>
      </c>
      <c r="L63" s="8"/>
      <c r="M63" s="8">
        <v>0</v>
      </c>
      <c r="N63" s="8"/>
      <c r="O63" s="8">
        <v>41046575315</v>
      </c>
      <c r="P63" s="8"/>
      <c r="Q63" s="8">
        <v>0</v>
      </c>
      <c r="R63" s="8"/>
      <c r="S63" s="8">
        <f t="shared" si="0"/>
        <v>41046575315</v>
      </c>
    </row>
    <row r="64" spans="1:19" ht="18.75" x14ac:dyDescent="0.45">
      <c r="A64" s="2" t="s">
        <v>178</v>
      </c>
      <c r="C64" s="7">
        <v>6</v>
      </c>
      <c r="D64" s="6"/>
      <c r="E64" s="8">
        <v>0</v>
      </c>
      <c r="F64" s="6"/>
      <c r="G64" s="7">
        <v>18</v>
      </c>
      <c r="H64" s="6"/>
      <c r="I64" s="8">
        <v>0</v>
      </c>
      <c r="J64" s="8"/>
      <c r="K64" s="8">
        <v>0</v>
      </c>
      <c r="L64" s="8"/>
      <c r="M64" s="8">
        <v>0</v>
      </c>
      <c r="N64" s="8"/>
      <c r="O64" s="8">
        <v>50967671216</v>
      </c>
      <c r="P64" s="8"/>
      <c r="Q64" s="8">
        <v>0</v>
      </c>
      <c r="R64" s="8"/>
      <c r="S64" s="8">
        <f t="shared" si="0"/>
        <v>50967671216</v>
      </c>
    </row>
    <row r="65" spans="1:19" ht="18.75" x14ac:dyDescent="0.45">
      <c r="A65" s="2" t="s">
        <v>178</v>
      </c>
      <c r="C65" s="7">
        <v>7</v>
      </c>
      <c r="D65" s="6"/>
      <c r="E65" s="8">
        <v>0</v>
      </c>
      <c r="F65" s="6"/>
      <c r="G65" s="7">
        <v>18</v>
      </c>
      <c r="H65" s="6"/>
      <c r="I65" s="8">
        <v>0</v>
      </c>
      <c r="J65" s="8"/>
      <c r="K65" s="8">
        <v>0</v>
      </c>
      <c r="L65" s="8"/>
      <c r="M65" s="8">
        <v>0</v>
      </c>
      <c r="N65" s="8"/>
      <c r="O65" s="8">
        <v>6817106835</v>
      </c>
      <c r="P65" s="8"/>
      <c r="Q65" s="8">
        <v>0</v>
      </c>
      <c r="R65" s="8"/>
      <c r="S65" s="8">
        <f t="shared" si="0"/>
        <v>6817106835</v>
      </c>
    </row>
    <row r="66" spans="1:19" ht="18.75" x14ac:dyDescent="0.45">
      <c r="A66" s="2" t="s">
        <v>187</v>
      </c>
      <c r="C66" s="7">
        <v>1</v>
      </c>
      <c r="D66" s="6"/>
      <c r="E66" s="8">
        <v>0</v>
      </c>
      <c r="F66" s="6"/>
      <c r="G66" s="7">
        <v>18</v>
      </c>
      <c r="H66" s="6"/>
      <c r="I66" s="8">
        <v>3106849305</v>
      </c>
      <c r="J66" s="8"/>
      <c r="K66" s="8">
        <v>-97333</v>
      </c>
      <c r="L66" s="8"/>
      <c r="M66" s="8">
        <v>3106946638</v>
      </c>
      <c r="N66" s="8"/>
      <c r="O66" s="8">
        <v>74066688549</v>
      </c>
      <c r="P66" s="8"/>
      <c r="Q66" s="8">
        <v>46705</v>
      </c>
      <c r="R66" s="8"/>
      <c r="S66" s="8">
        <f t="shared" si="0"/>
        <v>74066641844</v>
      </c>
    </row>
    <row r="67" spans="1:19" ht="18.75" x14ac:dyDescent="0.45">
      <c r="A67" s="2" t="s">
        <v>181</v>
      </c>
      <c r="C67" s="7">
        <v>16</v>
      </c>
      <c r="D67" s="6"/>
      <c r="E67" s="8">
        <v>0</v>
      </c>
      <c r="F67" s="6"/>
      <c r="G67" s="7">
        <v>18</v>
      </c>
      <c r="H67" s="6"/>
      <c r="I67" s="8">
        <v>0</v>
      </c>
      <c r="J67" s="8"/>
      <c r="K67" s="8">
        <v>0</v>
      </c>
      <c r="L67" s="8"/>
      <c r="M67" s="8">
        <v>0</v>
      </c>
      <c r="N67" s="8"/>
      <c r="O67" s="8">
        <v>31884931464</v>
      </c>
      <c r="P67" s="8"/>
      <c r="Q67" s="8">
        <v>0</v>
      </c>
      <c r="R67" s="8"/>
      <c r="S67" s="8">
        <f t="shared" si="0"/>
        <v>31884931464</v>
      </c>
    </row>
    <row r="68" spans="1:19" ht="18.75" x14ac:dyDescent="0.45">
      <c r="A68" s="2" t="s">
        <v>181</v>
      </c>
      <c r="C68" s="7">
        <v>17</v>
      </c>
      <c r="D68" s="6"/>
      <c r="E68" s="8">
        <v>0</v>
      </c>
      <c r="F68" s="6"/>
      <c r="G68" s="7">
        <v>18</v>
      </c>
      <c r="H68" s="6"/>
      <c r="I68" s="8">
        <v>0</v>
      </c>
      <c r="J68" s="8"/>
      <c r="K68" s="8">
        <v>0</v>
      </c>
      <c r="L68" s="8"/>
      <c r="M68" s="8">
        <v>0</v>
      </c>
      <c r="N68" s="8"/>
      <c r="O68" s="8">
        <v>32029862992</v>
      </c>
      <c r="P68" s="8"/>
      <c r="Q68" s="8">
        <v>0</v>
      </c>
      <c r="R68" s="8"/>
      <c r="S68" s="8">
        <f t="shared" si="0"/>
        <v>32029862992</v>
      </c>
    </row>
    <row r="69" spans="1:19" ht="18.75" x14ac:dyDescent="0.45">
      <c r="A69" s="2" t="s">
        <v>260</v>
      </c>
      <c r="C69" s="7">
        <v>1</v>
      </c>
      <c r="D69" s="6"/>
      <c r="E69" s="8">
        <v>0</v>
      </c>
      <c r="F69" s="6"/>
      <c r="G69" s="7">
        <v>18</v>
      </c>
      <c r="H69" s="6"/>
      <c r="I69" s="8">
        <v>0</v>
      </c>
      <c r="J69" s="8"/>
      <c r="K69" s="8">
        <v>0</v>
      </c>
      <c r="L69" s="8"/>
      <c r="M69" s="8">
        <v>0</v>
      </c>
      <c r="N69" s="8"/>
      <c r="O69" s="8">
        <v>20909588991</v>
      </c>
      <c r="P69" s="8"/>
      <c r="Q69" s="8">
        <v>0</v>
      </c>
      <c r="R69" s="8"/>
      <c r="S69" s="8">
        <f t="shared" si="0"/>
        <v>20909588991</v>
      </c>
    </row>
    <row r="70" spans="1:19" ht="18.75" x14ac:dyDescent="0.45">
      <c r="A70" s="2" t="s">
        <v>191</v>
      </c>
      <c r="C70" s="7">
        <v>5</v>
      </c>
      <c r="D70" s="6"/>
      <c r="E70" s="8">
        <v>0</v>
      </c>
      <c r="F70" s="6"/>
      <c r="G70" s="7">
        <v>10</v>
      </c>
      <c r="H70" s="6"/>
      <c r="I70" s="8">
        <v>60</v>
      </c>
      <c r="J70" s="8"/>
      <c r="K70" s="8">
        <v>0</v>
      </c>
      <c r="L70" s="8"/>
      <c r="M70" s="8">
        <v>60</v>
      </c>
      <c r="N70" s="8"/>
      <c r="O70" s="8">
        <v>56517652</v>
      </c>
      <c r="P70" s="8"/>
      <c r="Q70" s="8">
        <v>0</v>
      </c>
      <c r="R70" s="8"/>
      <c r="S70" s="8">
        <f t="shared" si="0"/>
        <v>56517652</v>
      </c>
    </row>
    <row r="71" spans="1:19" ht="18.75" x14ac:dyDescent="0.45">
      <c r="A71" s="2" t="s">
        <v>191</v>
      </c>
      <c r="C71" s="7">
        <v>5</v>
      </c>
      <c r="D71" s="6"/>
      <c r="E71" s="8">
        <v>0</v>
      </c>
      <c r="F71" s="6"/>
      <c r="G71" s="7">
        <v>18</v>
      </c>
      <c r="H71" s="6"/>
      <c r="I71" s="8">
        <v>0</v>
      </c>
      <c r="J71" s="8"/>
      <c r="K71" s="8">
        <v>0</v>
      </c>
      <c r="L71" s="8"/>
      <c r="M71" s="8">
        <v>0</v>
      </c>
      <c r="N71" s="8"/>
      <c r="O71" s="8">
        <v>55088506683</v>
      </c>
      <c r="P71" s="8"/>
      <c r="Q71" s="8">
        <v>0</v>
      </c>
      <c r="R71" s="8"/>
      <c r="S71" s="8">
        <f t="shared" si="0"/>
        <v>55088506683</v>
      </c>
    </row>
    <row r="72" spans="1:19" ht="18.75" x14ac:dyDescent="0.45">
      <c r="A72" s="2" t="s">
        <v>178</v>
      </c>
      <c r="C72" s="7">
        <v>25</v>
      </c>
      <c r="D72" s="6"/>
      <c r="E72" s="8">
        <v>0</v>
      </c>
      <c r="F72" s="6"/>
      <c r="G72" s="7">
        <v>18</v>
      </c>
      <c r="H72" s="6"/>
      <c r="I72" s="8">
        <v>0</v>
      </c>
      <c r="J72" s="8"/>
      <c r="K72" s="8">
        <v>0</v>
      </c>
      <c r="L72" s="8"/>
      <c r="M72" s="8">
        <v>0</v>
      </c>
      <c r="N72" s="8"/>
      <c r="O72" s="8">
        <v>50397081791</v>
      </c>
      <c r="P72" s="8"/>
      <c r="Q72" s="8">
        <v>0</v>
      </c>
      <c r="R72" s="8"/>
      <c r="S72" s="8">
        <f t="shared" si="0"/>
        <v>50397081791</v>
      </c>
    </row>
    <row r="73" spans="1:19" ht="18.75" x14ac:dyDescent="0.45">
      <c r="A73" s="2" t="s">
        <v>194</v>
      </c>
      <c r="C73" s="7">
        <v>1</v>
      </c>
      <c r="D73" s="6"/>
      <c r="E73" s="8">
        <v>0</v>
      </c>
      <c r="F73" s="6"/>
      <c r="G73" s="7">
        <v>18</v>
      </c>
      <c r="H73" s="6"/>
      <c r="I73" s="8">
        <v>0</v>
      </c>
      <c r="J73" s="8"/>
      <c r="K73" s="8">
        <v>0</v>
      </c>
      <c r="L73" s="8"/>
      <c r="M73" s="8">
        <v>0</v>
      </c>
      <c r="N73" s="8"/>
      <c r="O73" s="8">
        <v>28767123280</v>
      </c>
      <c r="P73" s="8"/>
      <c r="Q73" s="8">
        <v>0</v>
      </c>
      <c r="R73" s="8"/>
      <c r="S73" s="8">
        <f t="shared" ref="S73:S104" si="1">O73-Q73</f>
        <v>28767123280</v>
      </c>
    </row>
    <row r="74" spans="1:19" ht="18.75" x14ac:dyDescent="0.45">
      <c r="A74" s="2" t="s">
        <v>178</v>
      </c>
      <c r="C74" s="7">
        <v>3</v>
      </c>
      <c r="D74" s="6"/>
      <c r="E74" s="8">
        <v>0</v>
      </c>
      <c r="F74" s="6"/>
      <c r="G74" s="7">
        <v>18</v>
      </c>
      <c r="H74" s="6"/>
      <c r="I74" s="8">
        <v>0</v>
      </c>
      <c r="J74" s="8"/>
      <c r="K74" s="8">
        <v>0</v>
      </c>
      <c r="L74" s="8"/>
      <c r="M74" s="8">
        <v>0</v>
      </c>
      <c r="N74" s="8"/>
      <c r="O74" s="8">
        <v>31426849315</v>
      </c>
      <c r="P74" s="8"/>
      <c r="Q74" s="8">
        <v>0</v>
      </c>
      <c r="R74" s="8"/>
      <c r="S74" s="8">
        <f t="shared" si="1"/>
        <v>31426849315</v>
      </c>
    </row>
    <row r="75" spans="1:19" ht="18.75" x14ac:dyDescent="0.45">
      <c r="A75" s="2" t="s">
        <v>184</v>
      </c>
      <c r="C75" s="7">
        <v>8</v>
      </c>
      <c r="D75" s="6"/>
      <c r="E75" s="8">
        <v>0</v>
      </c>
      <c r="F75" s="6"/>
      <c r="G75" s="7">
        <v>18</v>
      </c>
      <c r="H75" s="6"/>
      <c r="I75" s="8">
        <v>0</v>
      </c>
      <c r="J75" s="8"/>
      <c r="K75" s="8">
        <v>0</v>
      </c>
      <c r="L75" s="8"/>
      <c r="M75" s="8">
        <v>0</v>
      </c>
      <c r="N75" s="8"/>
      <c r="O75" s="8">
        <v>37369863014</v>
      </c>
      <c r="P75" s="8"/>
      <c r="Q75" s="8">
        <v>0</v>
      </c>
      <c r="R75" s="8"/>
      <c r="S75" s="8">
        <f t="shared" si="1"/>
        <v>37369863014</v>
      </c>
    </row>
    <row r="76" spans="1:19" ht="18.75" x14ac:dyDescent="0.45">
      <c r="A76" s="2" t="s">
        <v>181</v>
      </c>
      <c r="C76" s="7">
        <v>8</v>
      </c>
      <c r="D76" s="6"/>
      <c r="E76" s="8">
        <v>0</v>
      </c>
      <c r="F76" s="6"/>
      <c r="G76" s="7">
        <v>18</v>
      </c>
      <c r="H76" s="6"/>
      <c r="I76" s="8">
        <v>0</v>
      </c>
      <c r="J76" s="8"/>
      <c r="K76" s="8">
        <v>0</v>
      </c>
      <c r="L76" s="8"/>
      <c r="M76" s="8">
        <v>0</v>
      </c>
      <c r="N76" s="8"/>
      <c r="O76" s="8">
        <v>64273972572</v>
      </c>
      <c r="P76" s="8"/>
      <c r="Q76" s="8">
        <v>0</v>
      </c>
      <c r="R76" s="8"/>
      <c r="S76" s="8">
        <f t="shared" si="1"/>
        <v>64273972572</v>
      </c>
    </row>
    <row r="77" spans="1:19" ht="18.75" x14ac:dyDescent="0.45">
      <c r="A77" s="2" t="s">
        <v>194</v>
      </c>
      <c r="C77" s="7">
        <v>8</v>
      </c>
      <c r="D77" s="6"/>
      <c r="E77" s="8">
        <v>0</v>
      </c>
      <c r="F77" s="6"/>
      <c r="G77" s="7">
        <v>18</v>
      </c>
      <c r="H77" s="6"/>
      <c r="I77" s="8">
        <v>63304109577</v>
      </c>
      <c r="J77" s="8"/>
      <c r="K77" s="8">
        <v>2</v>
      </c>
      <c r="L77" s="8"/>
      <c r="M77" s="8">
        <v>63304109575</v>
      </c>
      <c r="N77" s="8"/>
      <c r="O77" s="8">
        <v>492832832858</v>
      </c>
      <c r="P77" s="8"/>
      <c r="Q77" s="8">
        <v>11957362</v>
      </c>
      <c r="R77" s="8"/>
      <c r="S77" s="8">
        <f t="shared" si="1"/>
        <v>492820875496</v>
      </c>
    </row>
    <row r="78" spans="1:19" ht="18.75" x14ac:dyDescent="0.45">
      <c r="A78" s="2" t="s">
        <v>178</v>
      </c>
      <c r="C78" s="7">
        <v>16</v>
      </c>
      <c r="D78" s="6"/>
      <c r="E78" s="8">
        <v>0</v>
      </c>
      <c r="F78" s="6"/>
      <c r="G78" s="7">
        <v>18</v>
      </c>
      <c r="H78" s="6"/>
      <c r="I78" s="8">
        <v>0</v>
      </c>
      <c r="J78" s="8"/>
      <c r="K78" s="8">
        <v>0</v>
      </c>
      <c r="L78" s="8"/>
      <c r="M78" s="8">
        <v>0</v>
      </c>
      <c r="N78" s="8"/>
      <c r="O78" s="8">
        <v>13561643820</v>
      </c>
      <c r="P78" s="8"/>
      <c r="Q78" s="8">
        <v>0</v>
      </c>
      <c r="R78" s="8"/>
      <c r="S78" s="8">
        <f t="shared" si="1"/>
        <v>13561643820</v>
      </c>
    </row>
    <row r="79" spans="1:19" ht="18.75" x14ac:dyDescent="0.45">
      <c r="A79" s="2" t="s">
        <v>181</v>
      </c>
      <c r="C79" s="7">
        <v>30</v>
      </c>
      <c r="D79" s="6"/>
      <c r="E79" s="8">
        <v>0</v>
      </c>
      <c r="F79" s="6"/>
      <c r="G79" s="7">
        <v>18</v>
      </c>
      <c r="H79" s="6"/>
      <c r="I79" s="8">
        <v>0</v>
      </c>
      <c r="J79" s="8"/>
      <c r="K79" s="8">
        <v>0</v>
      </c>
      <c r="L79" s="8"/>
      <c r="M79" s="8">
        <v>0</v>
      </c>
      <c r="N79" s="8"/>
      <c r="O79" s="8">
        <v>77128767066</v>
      </c>
      <c r="P79" s="8"/>
      <c r="Q79" s="8">
        <v>0</v>
      </c>
      <c r="R79" s="8"/>
      <c r="S79" s="8">
        <f t="shared" si="1"/>
        <v>77128767066</v>
      </c>
    </row>
    <row r="80" spans="1:19" ht="18.75" x14ac:dyDescent="0.45">
      <c r="A80" s="2" t="s">
        <v>194</v>
      </c>
      <c r="C80" s="7">
        <v>1</v>
      </c>
      <c r="D80" s="6"/>
      <c r="E80" s="8">
        <v>0</v>
      </c>
      <c r="F80" s="6"/>
      <c r="G80" s="7">
        <v>18</v>
      </c>
      <c r="H80" s="6"/>
      <c r="I80" s="8">
        <v>24657534240</v>
      </c>
      <c r="J80" s="8"/>
      <c r="K80" s="8">
        <v>0</v>
      </c>
      <c r="L80" s="8"/>
      <c r="M80" s="8">
        <v>24657534240</v>
      </c>
      <c r="N80" s="8"/>
      <c r="O80" s="8">
        <v>143112340444</v>
      </c>
      <c r="P80" s="8"/>
      <c r="Q80" s="8">
        <v>450120</v>
      </c>
      <c r="R80" s="8"/>
      <c r="S80" s="8">
        <f t="shared" si="1"/>
        <v>143111890324</v>
      </c>
    </row>
    <row r="81" spans="1:19" ht="18.75" x14ac:dyDescent="0.45">
      <c r="A81" s="2" t="s">
        <v>181</v>
      </c>
      <c r="C81" s="7">
        <v>1</v>
      </c>
      <c r="D81" s="6"/>
      <c r="E81" s="8">
        <v>0</v>
      </c>
      <c r="F81" s="6"/>
      <c r="G81" s="7">
        <v>18</v>
      </c>
      <c r="H81" s="6"/>
      <c r="I81" s="8">
        <v>0</v>
      </c>
      <c r="J81" s="8"/>
      <c r="K81" s="8">
        <v>0</v>
      </c>
      <c r="L81" s="8"/>
      <c r="M81" s="8">
        <v>0</v>
      </c>
      <c r="N81" s="8"/>
      <c r="O81" s="8">
        <v>18209570986</v>
      </c>
      <c r="P81" s="8"/>
      <c r="Q81" s="8">
        <v>0</v>
      </c>
      <c r="R81" s="8"/>
      <c r="S81" s="8">
        <f t="shared" si="1"/>
        <v>18209570986</v>
      </c>
    </row>
    <row r="82" spans="1:19" ht="18.75" x14ac:dyDescent="0.45">
      <c r="A82" s="2" t="s">
        <v>178</v>
      </c>
      <c r="C82" s="7">
        <v>5</v>
      </c>
      <c r="D82" s="6"/>
      <c r="E82" s="8">
        <v>0</v>
      </c>
      <c r="F82" s="6"/>
      <c r="G82" s="7">
        <v>18</v>
      </c>
      <c r="H82" s="6"/>
      <c r="I82" s="8">
        <v>0</v>
      </c>
      <c r="J82" s="8"/>
      <c r="K82" s="8">
        <v>0</v>
      </c>
      <c r="L82" s="8"/>
      <c r="M82" s="8">
        <v>0</v>
      </c>
      <c r="N82" s="8"/>
      <c r="O82" s="8">
        <v>107261753400</v>
      </c>
      <c r="P82" s="8"/>
      <c r="Q82" s="8">
        <v>0</v>
      </c>
      <c r="R82" s="8"/>
      <c r="S82" s="8">
        <f t="shared" si="1"/>
        <v>107261753400</v>
      </c>
    </row>
    <row r="83" spans="1:19" ht="18.75" x14ac:dyDescent="0.45">
      <c r="A83" s="2" t="s">
        <v>199</v>
      </c>
      <c r="C83" s="7">
        <v>5</v>
      </c>
      <c r="D83" s="6"/>
      <c r="E83" s="8">
        <v>0</v>
      </c>
      <c r="F83" s="6"/>
      <c r="G83" s="7">
        <v>18</v>
      </c>
      <c r="H83" s="6"/>
      <c r="I83" s="8">
        <v>9728219163</v>
      </c>
      <c r="J83" s="8"/>
      <c r="K83" s="8">
        <v>-57270976</v>
      </c>
      <c r="L83" s="8"/>
      <c r="M83" s="8">
        <v>9785490139</v>
      </c>
      <c r="N83" s="8"/>
      <c r="O83" s="8">
        <v>113519999931</v>
      </c>
      <c r="P83" s="8"/>
      <c r="Q83" s="8">
        <v>9481596</v>
      </c>
      <c r="R83" s="8"/>
      <c r="S83" s="8">
        <f t="shared" si="1"/>
        <v>113510518335</v>
      </c>
    </row>
    <row r="84" spans="1:19" ht="18.75" x14ac:dyDescent="0.45">
      <c r="A84" s="2" t="s">
        <v>202</v>
      </c>
      <c r="C84" s="7">
        <v>7</v>
      </c>
      <c r="D84" s="6"/>
      <c r="E84" s="8">
        <v>0</v>
      </c>
      <c r="F84" s="6"/>
      <c r="G84" s="7">
        <v>8</v>
      </c>
      <c r="H84" s="6"/>
      <c r="I84" s="8">
        <v>14872</v>
      </c>
      <c r="J84" s="8"/>
      <c r="K84" s="8">
        <v>10</v>
      </c>
      <c r="L84" s="8"/>
      <c r="M84" s="8">
        <v>14862</v>
      </c>
      <c r="N84" s="8"/>
      <c r="O84" s="8">
        <v>48350</v>
      </c>
      <c r="P84" s="8"/>
      <c r="Q84" s="8">
        <v>48</v>
      </c>
      <c r="R84" s="8"/>
      <c r="S84" s="8">
        <f t="shared" si="1"/>
        <v>48302</v>
      </c>
    </row>
    <row r="85" spans="1:19" ht="18.75" x14ac:dyDescent="0.45">
      <c r="A85" s="2" t="s">
        <v>202</v>
      </c>
      <c r="C85" s="7">
        <v>11</v>
      </c>
      <c r="D85" s="6"/>
      <c r="E85" s="8">
        <v>0</v>
      </c>
      <c r="F85" s="6"/>
      <c r="G85" s="7">
        <v>18</v>
      </c>
      <c r="H85" s="6"/>
      <c r="I85" s="8">
        <v>0</v>
      </c>
      <c r="J85" s="8"/>
      <c r="K85" s="8">
        <v>0</v>
      </c>
      <c r="L85" s="8"/>
      <c r="M85" s="8">
        <v>0</v>
      </c>
      <c r="N85" s="8"/>
      <c r="O85" s="8">
        <v>3290958904</v>
      </c>
      <c r="P85" s="8"/>
      <c r="Q85" s="8">
        <v>0</v>
      </c>
      <c r="R85" s="8"/>
      <c r="S85" s="8">
        <f t="shared" si="1"/>
        <v>3290958904</v>
      </c>
    </row>
    <row r="86" spans="1:19" ht="18.75" x14ac:dyDescent="0.45">
      <c r="A86" s="2" t="s">
        <v>261</v>
      </c>
      <c r="C86" s="7">
        <v>15</v>
      </c>
      <c r="D86" s="6"/>
      <c r="E86" s="8">
        <v>0</v>
      </c>
      <c r="F86" s="6"/>
      <c r="G86" s="7">
        <v>18</v>
      </c>
      <c r="H86" s="6"/>
      <c r="I86" s="8">
        <v>1825308962</v>
      </c>
      <c r="J86" s="8"/>
      <c r="K86" s="8">
        <v>0</v>
      </c>
      <c r="L86" s="8"/>
      <c r="M86" s="8">
        <v>1825308962</v>
      </c>
      <c r="N86" s="8"/>
      <c r="O86" s="8">
        <v>30564267859</v>
      </c>
      <c r="P86" s="8"/>
      <c r="Q86" s="8">
        <v>0</v>
      </c>
      <c r="R86" s="8"/>
      <c r="S86" s="8">
        <f t="shared" si="1"/>
        <v>30564267859</v>
      </c>
    </row>
    <row r="87" spans="1:19" ht="18.75" x14ac:dyDescent="0.45">
      <c r="A87" s="2" t="s">
        <v>178</v>
      </c>
      <c r="C87" s="7">
        <v>21</v>
      </c>
      <c r="D87" s="6"/>
      <c r="E87" s="8">
        <v>0</v>
      </c>
      <c r="F87" s="6"/>
      <c r="G87" s="7">
        <v>18</v>
      </c>
      <c r="H87" s="6"/>
      <c r="I87" s="8">
        <v>0</v>
      </c>
      <c r="J87" s="8"/>
      <c r="K87" s="8">
        <v>0</v>
      </c>
      <c r="L87" s="8"/>
      <c r="M87" s="8">
        <v>0</v>
      </c>
      <c r="N87" s="8"/>
      <c r="O87" s="8">
        <v>37282191744</v>
      </c>
      <c r="P87" s="8"/>
      <c r="Q87" s="8">
        <v>0</v>
      </c>
      <c r="R87" s="8"/>
      <c r="S87" s="8">
        <f t="shared" si="1"/>
        <v>37282191744</v>
      </c>
    </row>
    <row r="88" spans="1:19" ht="18.75" x14ac:dyDescent="0.45">
      <c r="A88" s="2" t="s">
        <v>181</v>
      </c>
      <c r="C88" s="7">
        <v>26</v>
      </c>
      <c r="D88" s="6"/>
      <c r="E88" s="8">
        <v>0</v>
      </c>
      <c r="F88" s="6"/>
      <c r="G88" s="7">
        <v>18</v>
      </c>
      <c r="H88" s="6"/>
      <c r="I88" s="8">
        <v>0</v>
      </c>
      <c r="J88" s="8"/>
      <c r="K88" s="8">
        <v>-15788533</v>
      </c>
      <c r="L88" s="8"/>
      <c r="M88" s="8">
        <v>15788533</v>
      </c>
      <c r="N88" s="8"/>
      <c r="O88" s="8">
        <v>24197260240</v>
      </c>
      <c r="P88" s="8"/>
      <c r="Q88" s="8">
        <v>0</v>
      </c>
      <c r="R88" s="8"/>
      <c r="S88" s="8">
        <f t="shared" si="1"/>
        <v>24197260240</v>
      </c>
    </row>
    <row r="89" spans="1:19" ht="18.75" x14ac:dyDescent="0.45">
      <c r="A89" s="2" t="s">
        <v>181</v>
      </c>
      <c r="C89" s="7">
        <v>3</v>
      </c>
      <c r="D89" s="6"/>
      <c r="E89" s="8">
        <v>0</v>
      </c>
      <c r="F89" s="6"/>
      <c r="G89" s="7">
        <v>18</v>
      </c>
      <c r="H89" s="6"/>
      <c r="I89" s="8">
        <v>0</v>
      </c>
      <c r="J89" s="8"/>
      <c r="K89" s="8">
        <v>-3555538</v>
      </c>
      <c r="L89" s="8"/>
      <c r="M89" s="8">
        <v>3555538</v>
      </c>
      <c r="N89" s="8"/>
      <c r="O89" s="8">
        <v>19114520491</v>
      </c>
      <c r="P89" s="8"/>
      <c r="Q89" s="8">
        <v>0</v>
      </c>
      <c r="R89" s="8"/>
      <c r="S89" s="8">
        <f t="shared" si="1"/>
        <v>19114520491</v>
      </c>
    </row>
    <row r="90" spans="1:19" ht="18.75" x14ac:dyDescent="0.45">
      <c r="A90" s="2" t="s">
        <v>181</v>
      </c>
      <c r="C90" s="7">
        <v>9</v>
      </c>
      <c r="D90" s="6"/>
      <c r="E90" s="8">
        <v>0</v>
      </c>
      <c r="F90" s="6"/>
      <c r="G90" s="7">
        <v>18</v>
      </c>
      <c r="H90" s="6"/>
      <c r="I90" s="8">
        <v>0</v>
      </c>
      <c r="J90" s="8"/>
      <c r="K90" s="8">
        <v>-129780</v>
      </c>
      <c r="L90" s="8"/>
      <c r="M90" s="8">
        <v>129780</v>
      </c>
      <c r="N90" s="8"/>
      <c r="O90" s="8">
        <v>34934794488</v>
      </c>
      <c r="P90" s="8"/>
      <c r="Q90" s="8">
        <v>0</v>
      </c>
      <c r="R90" s="8"/>
      <c r="S90" s="8">
        <f t="shared" si="1"/>
        <v>34934794488</v>
      </c>
    </row>
    <row r="91" spans="1:19" ht="18.75" x14ac:dyDescent="0.45">
      <c r="A91" s="2" t="s">
        <v>187</v>
      </c>
      <c r="C91" s="7">
        <v>19</v>
      </c>
      <c r="D91" s="6"/>
      <c r="E91" s="8">
        <v>0</v>
      </c>
      <c r="F91" s="6"/>
      <c r="G91" s="7">
        <v>18</v>
      </c>
      <c r="H91" s="6"/>
      <c r="I91" s="8">
        <v>0</v>
      </c>
      <c r="J91" s="8"/>
      <c r="K91" s="8">
        <v>0</v>
      </c>
      <c r="L91" s="8"/>
      <c r="M91" s="8">
        <v>0</v>
      </c>
      <c r="N91" s="8"/>
      <c r="O91" s="8">
        <v>34958694018</v>
      </c>
      <c r="P91" s="8"/>
      <c r="Q91" s="8">
        <v>0</v>
      </c>
      <c r="R91" s="8"/>
      <c r="S91" s="8">
        <f t="shared" si="1"/>
        <v>34958694018</v>
      </c>
    </row>
    <row r="92" spans="1:19" ht="18.75" x14ac:dyDescent="0.45">
      <c r="A92" s="2" t="s">
        <v>181</v>
      </c>
      <c r="C92" s="7">
        <v>22</v>
      </c>
      <c r="D92" s="6"/>
      <c r="E92" s="8">
        <v>0</v>
      </c>
      <c r="F92" s="6"/>
      <c r="G92" s="7">
        <v>18</v>
      </c>
      <c r="H92" s="6"/>
      <c r="I92" s="8">
        <v>0</v>
      </c>
      <c r="J92" s="8"/>
      <c r="K92" s="8">
        <v>0</v>
      </c>
      <c r="L92" s="8"/>
      <c r="M92" s="8">
        <v>0</v>
      </c>
      <c r="N92" s="8"/>
      <c r="O92" s="8">
        <v>7058630184</v>
      </c>
      <c r="P92" s="8"/>
      <c r="Q92" s="8">
        <v>0</v>
      </c>
      <c r="R92" s="8"/>
      <c r="S92" s="8">
        <f t="shared" si="1"/>
        <v>7058630184</v>
      </c>
    </row>
    <row r="93" spans="1:19" ht="18.75" x14ac:dyDescent="0.45">
      <c r="A93" s="2" t="s">
        <v>205</v>
      </c>
      <c r="C93" s="7">
        <v>26</v>
      </c>
      <c r="D93" s="6"/>
      <c r="E93" s="8">
        <v>0</v>
      </c>
      <c r="F93" s="6"/>
      <c r="G93" s="7">
        <v>18</v>
      </c>
      <c r="H93" s="6"/>
      <c r="I93" s="8">
        <v>302465752</v>
      </c>
      <c r="J93" s="8"/>
      <c r="K93" s="8">
        <v>-21309854</v>
      </c>
      <c r="L93" s="8"/>
      <c r="M93" s="8">
        <v>323775606</v>
      </c>
      <c r="N93" s="8"/>
      <c r="O93" s="8">
        <v>24424109584</v>
      </c>
      <c r="P93" s="8"/>
      <c r="Q93" s="8">
        <v>0</v>
      </c>
      <c r="R93" s="8"/>
      <c r="S93" s="8">
        <f t="shared" si="1"/>
        <v>24424109584</v>
      </c>
    </row>
    <row r="94" spans="1:19" ht="18.75" x14ac:dyDescent="0.45">
      <c r="A94" s="2" t="s">
        <v>208</v>
      </c>
      <c r="C94" s="7">
        <v>2</v>
      </c>
      <c r="D94" s="6"/>
      <c r="E94" s="8">
        <v>0</v>
      </c>
      <c r="F94" s="6"/>
      <c r="G94" s="7">
        <v>18</v>
      </c>
      <c r="H94" s="6"/>
      <c r="I94" s="8">
        <v>1310684928</v>
      </c>
      <c r="J94" s="8"/>
      <c r="K94" s="8">
        <v>-5510086</v>
      </c>
      <c r="L94" s="8"/>
      <c r="M94" s="8">
        <v>1316195014</v>
      </c>
      <c r="N94" s="8"/>
      <c r="O94" s="8">
        <v>11796164352</v>
      </c>
      <c r="P94" s="8"/>
      <c r="Q94" s="8">
        <v>264014</v>
      </c>
      <c r="R94" s="8"/>
      <c r="S94" s="8">
        <f t="shared" si="1"/>
        <v>11795900338</v>
      </c>
    </row>
    <row r="95" spans="1:19" ht="18.75" x14ac:dyDescent="0.45">
      <c r="A95" s="2" t="s">
        <v>208</v>
      </c>
      <c r="C95" s="7">
        <v>6</v>
      </c>
      <c r="D95" s="6"/>
      <c r="E95" s="8">
        <v>0</v>
      </c>
      <c r="F95" s="6"/>
      <c r="G95" s="7">
        <v>18</v>
      </c>
      <c r="H95" s="6"/>
      <c r="I95" s="8">
        <v>3226301368</v>
      </c>
      <c r="J95" s="8"/>
      <c r="K95" s="8">
        <v>-35269886</v>
      </c>
      <c r="L95" s="8"/>
      <c r="M95" s="8">
        <v>3261571254</v>
      </c>
      <c r="N95" s="8"/>
      <c r="O95" s="8">
        <v>27423561628</v>
      </c>
      <c r="P95" s="8"/>
      <c r="Q95" s="8">
        <v>1186492</v>
      </c>
      <c r="R95" s="8"/>
      <c r="S95" s="8">
        <f t="shared" si="1"/>
        <v>27422375136</v>
      </c>
    </row>
    <row r="96" spans="1:19" ht="18.75" x14ac:dyDescent="0.45">
      <c r="A96" s="2" t="s">
        <v>208</v>
      </c>
      <c r="C96" s="7">
        <v>12</v>
      </c>
      <c r="D96" s="6"/>
      <c r="E96" s="8">
        <v>0</v>
      </c>
      <c r="F96" s="6"/>
      <c r="G96" s="7">
        <v>18</v>
      </c>
      <c r="H96" s="6"/>
      <c r="I96" s="8">
        <v>3125479448</v>
      </c>
      <c r="J96" s="8"/>
      <c r="K96" s="8">
        <v>-45383022</v>
      </c>
      <c r="L96" s="8"/>
      <c r="M96" s="8">
        <v>3170862470</v>
      </c>
      <c r="N96" s="8"/>
      <c r="O96" s="8">
        <v>24222465722</v>
      </c>
      <c r="P96" s="8"/>
      <c r="Q96" s="8">
        <v>7393863</v>
      </c>
      <c r="R96" s="8"/>
      <c r="S96" s="8">
        <f t="shared" si="1"/>
        <v>24215071859</v>
      </c>
    </row>
    <row r="97" spans="1:19" ht="18.75" x14ac:dyDescent="0.45">
      <c r="A97" s="2" t="s">
        <v>215</v>
      </c>
      <c r="C97" s="7">
        <v>15</v>
      </c>
      <c r="D97" s="6"/>
      <c r="E97" s="8">
        <v>0</v>
      </c>
      <c r="F97" s="6"/>
      <c r="G97" s="7">
        <v>8</v>
      </c>
      <c r="H97" s="6"/>
      <c r="I97" s="8">
        <v>172106470</v>
      </c>
      <c r="J97" s="8"/>
      <c r="K97" s="8">
        <v>415250</v>
      </c>
      <c r="L97" s="8"/>
      <c r="M97" s="8">
        <v>171691220</v>
      </c>
      <c r="N97" s="8"/>
      <c r="O97" s="8">
        <v>241497361</v>
      </c>
      <c r="P97" s="8"/>
      <c r="Q97" s="8">
        <v>642615</v>
      </c>
      <c r="R97" s="8"/>
      <c r="S97" s="8">
        <f t="shared" si="1"/>
        <v>240854746</v>
      </c>
    </row>
    <row r="98" spans="1:19" ht="18.75" x14ac:dyDescent="0.45">
      <c r="A98" s="2" t="s">
        <v>218</v>
      </c>
      <c r="C98" s="7">
        <v>1</v>
      </c>
      <c r="D98" s="6"/>
      <c r="E98" s="8">
        <v>0</v>
      </c>
      <c r="F98" s="6"/>
      <c r="G98" s="7">
        <v>18</v>
      </c>
      <c r="H98" s="6"/>
      <c r="I98" s="8">
        <v>7101368662</v>
      </c>
      <c r="J98" s="8"/>
      <c r="K98" s="8">
        <v>-1</v>
      </c>
      <c r="L98" s="8"/>
      <c r="M98" s="8">
        <v>7101368663</v>
      </c>
      <c r="N98" s="8"/>
      <c r="O98" s="8">
        <v>29736985078</v>
      </c>
      <c r="P98" s="8"/>
      <c r="Q98" s="8">
        <v>0</v>
      </c>
      <c r="R98" s="8"/>
      <c r="S98" s="8">
        <f t="shared" si="1"/>
        <v>29736985078</v>
      </c>
    </row>
    <row r="99" spans="1:19" ht="18.75" x14ac:dyDescent="0.45">
      <c r="A99" s="2" t="s">
        <v>178</v>
      </c>
      <c r="C99" s="7">
        <v>16</v>
      </c>
      <c r="D99" s="6"/>
      <c r="E99" s="8">
        <v>0</v>
      </c>
      <c r="F99" s="6"/>
      <c r="G99" s="7">
        <v>18</v>
      </c>
      <c r="H99" s="6"/>
      <c r="I99" s="8">
        <v>1412076513</v>
      </c>
      <c r="J99" s="8"/>
      <c r="K99" s="8">
        <v>0</v>
      </c>
      <c r="L99" s="8"/>
      <c r="M99" s="8">
        <v>1412076513</v>
      </c>
      <c r="N99" s="8"/>
      <c r="O99" s="8">
        <v>111764942246</v>
      </c>
      <c r="P99" s="8"/>
      <c r="Q99" s="8">
        <v>0</v>
      </c>
      <c r="R99" s="8"/>
      <c r="S99" s="8">
        <f t="shared" si="1"/>
        <v>111764942246</v>
      </c>
    </row>
    <row r="100" spans="1:19" ht="18.75" x14ac:dyDescent="0.45">
      <c r="A100" s="2" t="s">
        <v>178</v>
      </c>
      <c r="C100" s="7">
        <v>20</v>
      </c>
      <c r="D100" s="6"/>
      <c r="E100" s="8">
        <v>0</v>
      </c>
      <c r="F100" s="6"/>
      <c r="G100" s="7">
        <v>18</v>
      </c>
      <c r="H100" s="6"/>
      <c r="I100" s="8">
        <v>1280438340</v>
      </c>
      <c r="J100" s="8"/>
      <c r="K100" s="8">
        <v>-14116705</v>
      </c>
      <c r="L100" s="8"/>
      <c r="M100" s="8">
        <v>1294555045</v>
      </c>
      <c r="N100" s="8"/>
      <c r="O100" s="8">
        <v>5930849277</v>
      </c>
      <c r="P100" s="8"/>
      <c r="Q100" s="8">
        <v>0</v>
      </c>
      <c r="R100" s="8"/>
      <c r="S100" s="8">
        <f t="shared" si="1"/>
        <v>5930849277</v>
      </c>
    </row>
    <row r="101" spans="1:19" ht="18.75" x14ac:dyDescent="0.45">
      <c r="A101" s="2" t="s">
        <v>184</v>
      </c>
      <c r="C101" s="7">
        <v>24</v>
      </c>
      <c r="D101" s="6"/>
      <c r="E101" s="8">
        <v>0</v>
      </c>
      <c r="F101" s="6"/>
      <c r="G101" s="7">
        <v>18</v>
      </c>
      <c r="H101" s="6"/>
      <c r="I101" s="8">
        <v>0</v>
      </c>
      <c r="J101" s="8"/>
      <c r="K101" s="8">
        <v>-38302097</v>
      </c>
      <c r="L101" s="8"/>
      <c r="M101" s="8">
        <v>38302097</v>
      </c>
      <c r="N101" s="8"/>
      <c r="O101" s="8">
        <v>15854246550</v>
      </c>
      <c r="P101" s="8"/>
      <c r="Q101" s="8">
        <v>0</v>
      </c>
      <c r="R101" s="8"/>
      <c r="S101" s="8">
        <f t="shared" si="1"/>
        <v>15854246550</v>
      </c>
    </row>
    <row r="102" spans="1:19" ht="18.75" x14ac:dyDescent="0.45">
      <c r="A102" s="2" t="s">
        <v>181</v>
      </c>
      <c r="C102" s="7">
        <v>9</v>
      </c>
      <c r="D102" s="6"/>
      <c r="E102" s="8">
        <v>0</v>
      </c>
      <c r="F102" s="6"/>
      <c r="G102" s="7">
        <v>18</v>
      </c>
      <c r="H102" s="6"/>
      <c r="I102" s="8">
        <v>17821369856</v>
      </c>
      <c r="J102" s="8"/>
      <c r="K102" s="8">
        <v>-225003199</v>
      </c>
      <c r="L102" s="8"/>
      <c r="M102" s="8">
        <v>18046373055</v>
      </c>
      <c r="N102" s="8"/>
      <c r="O102" s="8">
        <v>64602465728</v>
      </c>
      <c r="P102" s="8"/>
      <c r="Q102" s="8">
        <v>44509128</v>
      </c>
      <c r="R102" s="8"/>
      <c r="S102" s="8">
        <f t="shared" si="1"/>
        <v>64557956600</v>
      </c>
    </row>
    <row r="103" spans="1:19" ht="18.75" x14ac:dyDescent="0.45">
      <c r="A103" s="2" t="s">
        <v>252</v>
      </c>
      <c r="C103" s="8">
        <v>0</v>
      </c>
      <c r="D103" s="6"/>
      <c r="E103" s="6" t="s">
        <v>253</v>
      </c>
      <c r="F103" s="6"/>
      <c r="G103" s="7">
        <v>18</v>
      </c>
      <c r="H103" s="6"/>
      <c r="I103" s="8">
        <v>0</v>
      </c>
      <c r="J103" s="8"/>
      <c r="K103" s="8">
        <v>0</v>
      </c>
      <c r="L103" s="8"/>
      <c r="M103" s="8">
        <v>0</v>
      </c>
      <c r="N103" s="8"/>
      <c r="O103" s="8">
        <v>107453095871</v>
      </c>
      <c r="P103" s="8"/>
      <c r="Q103" s="8">
        <v>0</v>
      </c>
      <c r="R103" s="8"/>
      <c r="S103" s="8">
        <f t="shared" si="1"/>
        <v>107453095871</v>
      </c>
    </row>
    <row r="104" spans="1:19" ht="18.75" x14ac:dyDescent="0.45">
      <c r="A104" s="2" t="s">
        <v>254</v>
      </c>
      <c r="C104" s="8">
        <v>0</v>
      </c>
      <c r="D104" s="6"/>
      <c r="E104" s="6" t="s">
        <v>255</v>
      </c>
      <c r="F104" s="6"/>
      <c r="G104" s="7">
        <v>18</v>
      </c>
      <c r="H104" s="6"/>
      <c r="I104" s="8">
        <v>0</v>
      </c>
      <c r="J104" s="8"/>
      <c r="K104" s="8">
        <v>0</v>
      </c>
      <c r="L104" s="8"/>
      <c r="M104" s="8">
        <v>0</v>
      </c>
      <c r="N104" s="8"/>
      <c r="O104" s="8">
        <v>100602689352</v>
      </c>
      <c r="P104" s="8"/>
      <c r="Q104" s="8">
        <v>0</v>
      </c>
      <c r="R104" s="8"/>
      <c r="S104" s="8">
        <f t="shared" si="1"/>
        <v>100602689352</v>
      </c>
    </row>
    <row r="105" spans="1:19" ht="18.75" x14ac:dyDescent="0.45">
      <c r="A105" s="2"/>
      <c r="C105" s="8"/>
      <c r="D105" s="6"/>
      <c r="E105" s="6"/>
      <c r="F105" s="6"/>
      <c r="G105" s="7"/>
      <c r="H105" s="6"/>
      <c r="I105" s="39">
        <v>0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18.75" x14ac:dyDescent="0.45">
      <c r="A106" s="2"/>
      <c r="C106" s="8"/>
      <c r="D106" s="6"/>
      <c r="E106" s="6"/>
      <c r="F106" s="6"/>
      <c r="G106" s="7"/>
      <c r="H106" s="6"/>
      <c r="I106" s="39">
        <v>0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18.75" thickBot="1" x14ac:dyDescent="0.45">
      <c r="I107" s="20">
        <f>SUM(I8:I106)</f>
        <v>846942370044</v>
      </c>
      <c r="K107" s="20">
        <f>SUM(K8:K104)</f>
        <v>-461410885</v>
      </c>
      <c r="M107" s="20">
        <f>SUM(M8:M104)</f>
        <v>847403780929</v>
      </c>
      <c r="O107" s="20">
        <f>SUM(O8:O104)</f>
        <v>7785050263383</v>
      </c>
      <c r="Q107" s="20">
        <f>SUM(Q8:Q104)</f>
        <v>75938264</v>
      </c>
      <c r="S107" s="20">
        <f>SUM(S8:S104)</f>
        <v>7784974325119</v>
      </c>
    </row>
    <row r="108" spans="1:19" ht="18.75" thickTop="1" x14ac:dyDescent="0.4"/>
    <row r="109" spans="1:19" x14ac:dyDescent="0.4">
      <c r="I109" s="3"/>
      <c r="O109" s="10"/>
    </row>
    <row r="110" spans="1:19" x14ac:dyDescent="0.4">
      <c r="M110" s="24"/>
    </row>
    <row r="111" spans="1:19" x14ac:dyDescent="0.4">
      <c r="I111" s="24"/>
      <c r="O111" s="24"/>
    </row>
    <row r="113" spans="9:9" x14ac:dyDescent="0.4">
      <c r="I113" s="3"/>
    </row>
    <row r="115" spans="9:9" x14ac:dyDescent="0.4">
      <c r="I115" s="2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view="pageBreakPreview" zoomScale="60" zoomScaleNormal="90" workbookViewId="0">
      <selection activeCell="C30" sqref="C30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7.75" x14ac:dyDescent="0.4">
      <c r="A3" s="41" t="s">
        <v>235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27.75" x14ac:dyDescent="0.4">
      <c r="A6" s="41" t="s">
        <v>3</v>
      </c>
      <c r="C6" s="42" t="s">
        <v>262</v>
      </c>
      <c r="D6" s="42" t="s">
        <v>262</v>
      </c>
      <c r="E6" s="42" t="s">
        <v>262</v>
      </c>
      <c r="F6" s="42" t="s">
        <v>262</v>
      </c>
      <c r="G6" s="42" t="s">
        <v>262</v>
      </c>
      <c r="I6" s="42" t="s">
        <v>237</v>
      </c>
      <c r="J6" s="42" t="s">
        <v>237</v>
      </c>
      <c r="K6" s="42" t="s">
        <v>237</v>
      </c>
      <c r="L6" s="42" t="s">
        <v>237</v>
      </c>
      <c r="M6" s="42" t="s">
        <v>237</v>
      </c>
      <c r="O6" s="42" t="s">
        <v>238</v>
      </c>
      <c r="P6" s="42" t="s">
        <v>238</v>
      </c>
      <c r="Q6" s="42" t="s">
        <v>238</v>
      </c>
      <c r="R6" s="42" t="s">
        <v>238</v>
      </c>
      <c r="S6" s="42" t="s">
        <v>238</v>
      </c>
    </row>
    <row r="7" spans="1:19" ht="27.75" x14ac:dyDescent="0.4">
      <c r="A7" s="41" t="s">
        <v>3</v>
      </c>
      <c r="C7" s="44" t="s">
        <v>263</v>
      </c>
      <c r="E7" s="44" t="s">
        <v>264</v>
      </c>
      <c r="G7" s="44" t="s">
        <v>265</v>
      </c>
      <c r="I7" s="44" t="s">
        <v>266</v>
      </c>
      <c r="K7" s="44" t="s">
        <v>242</v>
      </c>
      <c r="M7" s="44" t="s">
        <v>267</v>
      </c>
      <c r="O7" s="44" t="s">
        <v>266</v>
      </c>
      <c r="Q7" s="44" t="s">
        <v>242</v>
      </c>
      <c r="S7" s="44" t="s">
        <v>267</v>
      </c>
    </row>
    <row r="8" spans="1:19" ht="18.75" x14ac:dyDescent="0.45">
      <c r="A8" s="2" t="s">
        <v>23</v>
      </c>
      <c r="C8" s="5" t="s">
        <v>268</v>
      </c>
      <c r="D8" s="5"/>
      <c r="E8" s="10">
        <v>56139402</v>
      </c>
      <c r="F8" s="10"/>
      <c r="G8" s="10">
        <v>720</v>
      </c>
      <c r="H8" s="10"/>
      <c r="I8" s="10">
        <v>0</v>
      </c>
      <c r="J8" s="10"/>
      <c r="K8" s="10">
        <v>0</v>
      </c>
      <c r="L8" s="10"/>
      <c r="M8" s="10">
        <v>0</v>
      </c>
      <c r="N8" s="10"/>
      <c r="O8" s="10">
        <v>40420369440</v>
      </c>
      <c r="P8" s="10"/>
      <c r="Q8" s="10">
        <v>0</v>
      </c>
      <c r="R8" s="10"/>
      <c r="S8" s="10">
        <v>40420369440</v>
      </c>
    </row>
    <row r="9" spans="1:19" ht="18.75" x14ac:dyDescent="0.45">
      <c r="A9" s="2" t="s">
        <v>269</v>
      </c>
      <c r="C9" s="5" t="s">
        <v>82</v>
      </c>
      <c r="D9" s="5"/>
      <c r="E9" s="10">
        <v>1800000</v>
      </c>
      <c r="F9" s="10"/>
      <c r="G9" s="10">
        <v>1930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3474000000</v>
      </c>
      <c r="P9" s="10"/>
      <c r="Q9" s="10">
        <v>0</v>
      </c>
      <c r="R9" s="10"/>
      <c r="S9" s="10">
        <v>3474000000</v>
      </c>
    </row>
    <row r="10" spans="1:19" ht="18.75" x14ac:dyDescent="0.45">
      <c r="A10" s="2" t="s">
        <v>18</v>
      </c>
      <c r="C10" s="5" t="s">
        <v>270</v>
      </c>
      <c r="D10" s="5"/>
      <c r="E10" s="10">
        <v>59405940</v>
      </c>
      <c r="F10" s="10"/>
      <c r="G10" s="10">
        <v>300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17821782000</v>
      </c>
      <c r="P10" s="10"/>
      <c r="Q10" s="10">
        <v>145286266</v>
      </c>
      <c r="R10" s="10"/>
      <c r="S10" s="10">
        <v>17676495734</v>
      </c>
    </row>
    <row r="11" spans="1:19" ht="18.75" x14ac:dyDescent="0.45">
      <c r="A11" s="2" t="s">
        <v>20</v>
      </c>
      <c r="C11" s="5" t="s">
        <v>271</v>
      </c>
      <c r="D11" s="5"/>
      <c r="E11" s="10">
        <v>5487000</v>
      </c>
      <c r="F11" s="10"/>
      <c r="G11" s="10">
        <v>17500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96022500000</v>
      </c>
      <c r="P11" s="10"/>
      <c r="Q11" s="10">
        <v>0</v>
      </c>
      <c r="R11" s="10"/>
      <c r="S11" s="10">
        <v>96022500000</v>
      </c>
    </row>
    <row r="12" spans="1:19" ht="18.75" x14ac:dyDescent="0.45">
      <c r="A12" s="2" t="s">
        <v>272</v>
      </c>
      <c r="C12" s="5" t="s">
        <v>273</v>
      </c>
      <c r="D12" s="5"/>
      <c r="E12" s="10">
        <v>325402</v>
      </c>
      <c r="F12" s="10"/>
      <c r="G12" s="10">
        <v>430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139922860</v>
      </c>
      <c r="P12" s="10"/>
      <c r="Q12" s="10">
        <v>0</v>
      </c>
      <c r="R12" s="10"/>
      <c r="S12" s="10">
        <v>139922860</v>
      </c>
    </row>
    <row r="13" spans="1:19" ht="18.75" x14ac:dyDescent="0.45">
      <c r="A13" s="2" t="s">
        <v>274</v>
      </c>
      <c r="C13" s="5" t="s">
        <v>275</v>
      </c>
      <c r="D13" s="5"/>
      <c r="E13" s="10">
        <v>2500000</v>
      </c>
      <c r="F13" s="10"/>
      <c r="G13" s="10">
        <v>1700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4250000000</v>
      </c>
      <c r="P13" s="10"/>
      <c r="Q13" s="10">
        <v>0</v>
      </c>
      <c r="R13" s="10"/>
      <c r="S13" s="10">
        <v>4250000000</v>
      </c>
    </row>
    <row r="14" spans="1:19" ht="18.75" x14ac:dyDescent="0.45">
      <c r="A14" s="2" t="s">
        <v>355</v>
      </c>
      <c r="C14" s="5"/>
      <c r="D14" s="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>
        <v>1025440500</v>
      </c>
      <c r="P14" s="10"/>
      <c r="Q14" s="10">
        <v>0</v>
      </c>
      <c r="R14" s="10"/>
      <c r="S14" s="10">
        <f>O14-Q14</f>
        <v>1025440500</v>
      </c>
    </row>
    <row r="15" spans="1:19" ht="18.75" thickBot="1" x14ac:dyDescent="0.45">
      <c r="O15" s="20">
        <f>SUM(O8:O14)</f>
        <v>163154014800</v>
      </c>
      <c r="Q15" s="20">
        <f>SUM(Q8:Q14)</f>
        <v>145286266</v>
      </c>
      <c r="S15" s="20">
        <f>SUM(S8:S14)</f>
        <v>163008728534</v>
      </c>
    </row>
    <row r="16" spans="1:19" ht="18.75" thickTop="1" x14ac:dyDescent="0.4"/>
    <row r="17" spans="15:15" x14ac:dyDescent="0.4">
      <c r="O17" s="3"/>
    </row>
    <row r="19" spans="15:15" x14ac:dyDescent="0.4">
      <c r="O19" s="2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view="pageBreakPreview" zoomScale="60" zoomScaleNormal="100" workbookViewId="0">
      <selection activeCell="A36" sqref="A36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11.140625" style="1" bestFit="1" customWidth="1"/>
    <col min="4" max="4" width="1" style="1" customWidth="1"/>
    <col min="5" max="5" width="17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11.1406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7.75" x14ac:dyDescent="0.4">
      <c r="A3" s="41" t="s">
        <v>235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27.75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27.75" x14ac:dyDescent="0.4">
      <c r="A6" s="41" t="s">
        <v>3</v>
      </c>
      <c r="C6" s="42" t="s">
        <v>237</v>
      </c>
      <c r="D6" s="42" t="s">
        <v>237</v>
      </c>
      <c r="E6" s="42" t="s">
        <v>237</v>
      </c>
      <c r="F6" s="42" t="s">
        <v>237</v>
      </c>
      <c r="G6" s="42" t="s">
        <v>237</v>
      </c>
      <c r="H6" s="42" t="s">
        <v>237</v>
      </c>
      <c r="I6" s="42" t="s">
        <v>237</v>
      </c>
      <c r="K6" s="42" t="s">
        <v>238</v>
      </c>
      <c r="L6" s="42" t="s">
        <v>238</v>
      </c>
      <c r="M6" s="42" t="s">
        <v>238</v>
      </c>
      <c r="N6" s="42" t="s">
        <v>238</v>
      </c>
      <c r="O6" s="42" t="s">
        <v>238</v>
      </c>
      <c r="P6" s="42" t="s">
        <v>238</v>
      </c>
      <c r="Q6" s="42" t="s">
        <v>238</v>
      </c>
    </row>
    <row r="7" spans="1:17" ht="27.75" x14ac:dyDescent="0.4">
      <c r="A7" s="42" t="s">
        <v>3</v>
      </c>
      <c r="C7" s="44" t="s">
        <v>7</v>
      </c>
      <c r="E7" s="44" t="s">
        <v>276</v>
      </c>
      <c r="G7" s="44" t="s">
        <v>277</v>
      </c>
      <c r="I7" s="42" t="s">
        <v>278</v>
      </c>
      <c r="K7" s="44" t="s">
        <v>7</v>
      </c>
      <c r="M7" s="44" t="s">
        <v>276</v>
      </c>
      <c r="O7" s="44" t="s">
        <v>277</v>
      </c>
      <c r="Q7" s="44" t="s">
        <v>278</v>
      </c>
    </row>
    <row r="8" spans="1:17" ht="18.75" x14ac:dyDescent="0.45">
      <c r="A8" s="2" t="s">
        <v>29</v>
      </c>
      <c r="C8" s="10">
        <v>112392300</v>
      </c>
      <c r="D8" s="10"/>
      <c r="E8" s="10">
        <v>798823495577</v>
      </c>
      <c r="F8" s="10"/>
      <c r="G8" s="10">
        <v>783489682070</v>
      </c>
      <c r="H8" s="10"/>
      <c r="I8" s="10">
        <v>15333813507</v>
      </c>
      <c r="J8" s="10"/>
      <c r="K8" s="10">
        <v>112392300</v>
      </c>
      <c r="L8" s="10"/>
      <c r="M8" s="10">
        <v>798823495577</v>
      </c>
      <c r="N8" s="10"/>
      <c r="O8" s="10">
        <v>789422288080</v>
      </c>
      <c r="P8" s="10"/>
      <c r="Q8" s="10">
        <v>9401207497</v>
      </c>
    </row>
    <row r="9" spans="1:17" ht="18.75" x14ac:dyDescent="0.45">
      <c r="A9" s="2" t="s">
        <v>26</v>
      </c>
      <c r="C9" s="10">
        <v>3500000</v>
      </c>
      <c r="D9" s="10"/>
      <c r="E9" s="10">
        <v>34783645312</v>
      </c>
      <c r="F9" s="10"/>
      <c r="G9" s="10">
        <v>34701487225</v>
      </c>
      <c r="H9" s="10"/>
      <c r="I9" s="10">
        <v>82158087</v>
      </c>
      <c r="J9" s="10"/>
      <c r="K9" s="10">
        <v>3500000</v>
      </c>
      <c r="L9" s="10"/>
      <c r="M9" s="10">
        <v>34783645312</v>
      </c>
      <c r="N9" s="10"/>
      <c r="O9" s="10">
        <v>34772241948</v>
      </c>
      <c r="P9" s="10"/>
      <c r="Q9" s="10">
        <v>11403364</v>
      </c>
    </row>
    <row r="10" spans="1:17" ht="18.75" x14ac:dyDescent="0.45">
      <c r="A10" s="2" t="s">
        <v>30</v>
      </c>
      <c r="C10" s="10">
        <v>70247</v>
      </c>
      <c r="D10" s="10"/>
      <c r="E10" s="10">
        <v>69829030</v>
      </c>
      <c r="F10" s="10"/>
      <c r="G10" s="10">
        <v>70301922</v>
      </c>
      <c r="H10" s="10"/>
      <c r="I10" s="10">
        <v>-472891</v>
      </c>
      <c r="J10" s="10"/>
      <c r="K10" s="10">
        <v>70247</v>
      </c>
      <c r="L10" s="10"/>
      <c r="M10" s="10">
        <v>69829030</v>
      </c>
      <c r="N10" s="10"/>
      <c r="O10" s="10">
        <v>70301922</v>
      </c>
      <c r="P10" s="10"/>
      <c r="Q10" s="10">
        <v>-472891</v>
      </c>
    </row>
    <row r="11" spans="1:17" ht="18.75" x14ac:dyDescent="0.45">
      <c r="A11" s="2" t="s">
        <v>20</v>
      </c>
      <c r="C11" s="10">
        <v>5487000</v>
      </c>
      <c r="D11" s="10"/>
      <c r="E11" s="10">
        <v>1130332709252</v>
      </c>
      <c r="F11" s="10"/>
      <c r="G11" s="10">
        <v>1112060628879</v>
      </c>
      <c r="H11" s="10"/>
      <c r="I11" s="10">
        <v>18272080373</v>
      </c>
      <c r="J11" s="10"/>
      <c r="K11" s="10">
        <v>5487000</v>
      </c>
      <c r="L11" s="10"/>
      <c r="M11" s="10">
        <v>1130332709252</v>
      </c>
      <c r="N11" s="10"/>
      <c r="O11" s="10">
        <v>1007353426816</v>
      </c>
      <c r="P11" s="10"/>
      <c r="Q11" s="10">
        <v>122979282436</v>
      </c>
    </row>
    <row r="12" spans="1:17" ht="18.75" x14ac:dyDescent="0.45">
      <c r="A12" s="2" t="s">
        <v>25</v>
      </c>
      <c r="C12" s="10">
        <v>1335033</v>
      </c>
      <c r="D12" s="10"/>
      <c r="E12" s="10">
        <v>284344376526</v>
      </c>
      <c r="F12" s="10"/>
      <c r="G12" s="10">
        <v>283882932450</v>
      </c>
      <c r="H12" s="10"/>
      <c r="I12" s="10">
        <v>461444076</v>
      </c>
      <c r="J12" s="10"/>
      <c r="K12" s="10">
        <v>1335033</v>
      </c>
      <c r="L12" s="10"/>
      <c r="M12" s="10">
        <v>284344376526</v>
      </c>
      <c r="N12" s="10"/>
      <c r="O12" s="10">
        <v>284262237717</v>
      </c>
      <c r="P12" s="10"/>
      <c r="Q12" s="10">
        <v>82138809</v>
      </c>
    </row>
    <row r="13" spans="1:17" ht="18.75" x14ac:dyDescent="0.45">
      <c r="A13" s="2" t="s">
        <v>18</v>
      </c>
      <c r="C13" s="10">
        <v>59405940</v>
      </c>
      <c r="D13" s="10"/>
      <c r="E13" s="10">
        <v>858504876563</v>
      </c>
      <c r="F13" s="10"/>
      <c r="G13" s="10">
        <v>844627545019</v>
      </c>
      <c r="H13" s="10"/>
      <c r="I13" s="10">
        <v>13877331544</v>
      </c>
      <c r="J13" s="10"/>
      <c r="K13" s="10">
        <v>59405940</v>
      </c>
      <c r="L13" s="10"/>
      <c r="M13" s="10">
        <v>858504876563</v>
      </c>
      <c r="N13" s="10"/>
      <c r="O13" s="10">
        <v>780238653285</v>
      </c>
      <c r="P13" s="10"/>
      <c r="Q13" s="10">
        <v>78266223278</v>
      </c>
    </row>
    <row r="14" spans="1:17" ht="18.75" x14ac:dyDescent="0.45">
      <c r="A14" s="2" t="s">
        <v>15</v>
      </c>
      <c r="C14" s="10">
        <v>38137</v>
      </c>
      <c r="D14" s="10"/>
      <c r="E14" s="10">
        <v>26537059</v>
      </c>
      <c r="F14" s="10"/>
      <c r="G14" s="10">
        <v>26537059</v>
      </c>
      <c r="H14" s="10"/>
      <c r="I14" s="10">
        <v>0</v>
      </c>
      <c r="J14" s="10"/>
      <c r="K14" s="10">
        <v>38137</v>
      </c>
      <c r="L14" s="10"/>
      <c r="M14" s="10">
        <v>26537059</v>
      </c>
      <c r="N14" s="10"/>
      <c r="O14" s="10">
        <v>26537059</v>
      </c>
      <c r="P14" s="10"/>
      <c r="Q14" s="10">
        <v>0</v>
      </c>
    </row>
    <row r="15" spans="1:17" ht="18.75" x14ac:dyDescent="0.45">
      <c r="A15" s="2" t="s">
        <v>17</v>
      </c>
      <c r="C15" s="10">
        <v>108054</v>
      </c>
      <c r="D15" s="10"/>
      <c r="E15" s="10">
        <v>53705539</v>
      </c>
      <c r="F15" s="10"/>
      <c r="G15" s="10">
        <v>53705539</v>
      </c>
      <c r="H15" s="10"/>
      <c r="I15" s="10">
        <v>0</v>
      </c>
      <c r="J15" s="10"/>
      <c r="K15" s="10">
        <v>108054</v>
      </c>
      <c r="L15" s="10"/>
      <c r="M15" s="10">
        <v>53705539</v>
      </c>
      <c r="N15" s="10"/>
      <c r="O15" s="10">
        <v>53705539</v>
      </c>
      <c r="P15" s="10"/>
      <c r="Q15" s="10">
        <v>0</v>
      </c>
    </row>
    <row r="16" spans="1:17" ht="18.75" x14ac:dyDescent="0.45">
      <c r="A16" s="2" t="s">
        <v>27</v>
      </c>
      <c r="C16" s="10">
        <v>5000000</v>
      </c>
      <c r="D16" s="10"/>
      <c r="E16" s="10">
        <v>58655264062</v>
      </c>
      <c r="F16" s="10"/>
      <c r="G16" s="10">
        <v>59927416693</v>
      </c>
      <c r="H16" s="10"/>
      <c r="I16" s="10">
        <v>-1272152630</v>
      </c>
      <c r="J16" s="10"/>
      <c r="K16" s="10">
        <v>5000000</v>
      </c>
      <c r="L16" s="10"/>
      <c r="M16" s="10">
        <v>58655264062</v>
      </c>
      <c r="N16" s="10"/>
      <c r="O16" s="10">
        <v>59936098126</v>
      </c>
      <c r="P16" s="10"/>
      <c r="Q16" s="10">
        <v>-1280834063</v>
      </c>
    </row>
    <row r="17" spans="1:17" ht="18.75" x14ac:dyDescent="0.45">
      <c r="A17" s="2" t="s">
        <v>28</v>
      </c>
      <c r="C17" s="10">
        <v>6989940</v>
      </c>
      <c r="D17" s="10"/>
      <c r="E17" s="10">
        <v>106875363903</v>
      </c>
      <c r="F17" s="10"/>
      <c r="G17" s="10">
        <v>105961094516</v>
      </c>
      <c r="H17" s="10"/>
      <c r="I17" s="10">
        <v>914269387</v>
      </c>
      <c r="J17" s="10"/>
      <c r="K17" s="10">
        <v>6989940</v>
      </c>
      <c r="L17" s="10"/>
      <c r="M17" s="10">
        <v>106875363903</v>
      </c>
      <c r="N17" s="10"/>
      <c r="O17" s="10">
        <v>104649882851</v>
      </c>
      <c r="P17" s="10"/>
      <c r="Q17" s="10">
        <v>2225481052</v>
      </c>
    </row>
    <row r="18" spans="1:17" ht="18.75" x14ac:dyDescent="0.45">
      <c r="A18" s="2" t="s">
        <v>21</v>
      </c>
      <c r="C18" s="10">
        <v>2635520</v>
      </c>
      <c r="D18" s="10"/>
      <c r="E18" s="10">
        <v>12942002960</v>
      </c>
      <c r="F18" s="10"/>
      <c r="G18" s="10">
        <v>12820435651</v>
      </c>
      <c r="H18" s="10"/>
      <c r="I18" s="10">
        <v>121567309</v>
      </c>
      <c r="J18" s="10"/>
      <c r="K18" s="10">
        <v>2635520</v>
      </c>
      <c r="L18" s="10"/>
      <c r="M18" s="10">
        <v>12942002960</v>
      </c>
      <c r="N18" s="10"/>
      <c r="O18" s="10">
        <v>11488173798</v>
      </c>
      <c r="P18" s="10"/>
      <c r="Q18" s="10">
        <v>1453829162</v>
      </c>
    </row>
    <row r="19" spans="1:17" ht="18.75" x14ac:dyDescent="0.45">
      <c r="A19" s="2" t="s">
        <v>19</v>
      </c>
      <c r="C19" s="10">
        <v>1069990</v>
      </c>
      <c r="D19" s="10"/>
      <c r="E19" s="10">
        <v>141887382837</v>
      </c>
      <c r="F19" s="10"/>
      <c r="G19" s="10">
        <v>144635664297</v>
      </c>
      <c r="H19" s="10"/>
      <c r="I19" s="10">
        <v>-2748281459</v>
      </c>
      <c r="J19" s="10"/>
      <c r="K19" s="10">
        <v>1069990</v>
      </c>
      <c r="L19" s="10"/>
      <c r="M19" s="10">
        <v>141887382837</v>
      </c>
      <c r="N19" s="10"/>
      <c r="O19" s="10">
        <v>144850054140</v>
      </c>
      <c r="P19" s="10"/>
      <c r="Q19" s="10">
        <v>-2962671302</v>
      </c>
    </row>
    <row r="20" spans="1:17" ht="18.75" x14ac:dyDescent="0.45">
      <c r="A20" s="2" t="s">
        <v>24</v>
      </c>
      <c r="C20" s="10">
        <v>7000000</v>
      </c>
      <c r="D20" s="10"/>
      <c r="E20" s="10">
        <v>78097149375</v>
      </c>
      <c r="F20" s="10"/>
      <c r="G20" s="10">
        <v>77958163402</v>
      </c>
      <c r="H20" s="10"/>
      <c r="I20" s="10">
        <v>138985973</v>
      </c>
      <c r="J20" s="10"/>
      <c r="K20" s="10">
        <v>7000000</v>
      </c>
      <c r="L20" s="10"/>
      <c r="M20" s="10">
        <v>78097149375</v>
      </c>
      <c r="N20" s="10"/>
      <c r="O20" s="10">
        <v>78028799980</v>
      </c>
      <c r="P20" s="10"/>
      <c r="Q20" s="10">
        <v>68349395</v>
      </c>
    </row>
    <row r="21" spans="1:17" ht="18.75" x14ac:dyDescent="0.45">
      <c r="A21" s="2" t="s">
        <v>23</v>
      </c>
      <c r="C21" s="10">
        <v>13994627</v>
      </c>
      <c r="D21" s="10"/>
      <c r="E21" s="10">
        <v>63714024079</v>
      </c>
      <c r="F21" s="10"/>
      <c r="G21" s="10">
        <v>65117974791</v>
      </c>
      <c r="H21" s="10"/>
      <c r="I21" s="10">
        <v>-1403950711</v>
      </c>
      <c r="J21" s="10"/>
      <c r="K21" s="10">
        <v>13994627</v>
      </c>
      <c r="L21" s="10"/>
      <c r="M21" s="10">
        <v>63714024079</v>
      </c>
      <c r="N21" s="10"/>
      <c r="O21" s="10">
        <v>70182673395</v>
      </c>
      <c r="P21" s="10"/>
      <c r="Q21" s="10">
        <v>-6468649315</v>
      </c>
    </row>
    <row r="22" spans="1:17" ht="18.75" x14ac:dyDescent="0.45">
      <c r="A22" s="2" t="s">
        <v>63</v>
      </c>
      <c r="C22" s="10">
        <v>54095</v>
      </c>
      <c r="D22" s="10"/>
      <c r="E22" s="10">
        <v>54085195281</v>
      </c>
      <c r="F22" s="10"/>
      <c r="G22" s="10">
        <v>58368418806</v>
      </c>
      <c r="H22" s="10"/>
      <c r="I22" s="10">
        <v>-4283223524</v>
      </c>
      <c r="J22" s="10"/>
      <c r="K22" s="10">
        <v>54095</v>
      </c>
      <c r="L22" s="10"/>
      <c r="M22" s="10">
        <v>54085195281</v>
      </c>
      <c r="N22" s="10"/>
      <c r="O22" s="10">
        <v>51768185515</v>
      </c>
      <c r="P22" s="10"/>
      <c r="Q22" s="10">
        <v>2317009766</v>
      </c>
    </row>
    <row r="23" spans="1:17" ht="18.75" x14ac:dyDescent="0.45">
      <c r="A23" s="2" t="s">
        <v>108</v>
      </c>
      <c r="C23" s="10">
        <v>1000000</v>
      </c>
      <c r="D23" s="10"/>
      <c r="E23" s="10">
        <v>999818750000</v>
      </c>
      <c r="F23" s="10"/>
      <c r="G23" s="10">
        <v>999818750000</v>
      </c>
      <c r="H23" s="10"/>
      <c r="I23" s="10">
        <v>0</v>
      </c>
      <c r="J23" s="10"/>
      <c r="K23" s="10">
        <v>1000000</v>
      </c>
      <c r="L23" s="10"/>
      <c r="M23" s="10">
        <v>999818750000</v>
      </c>
      <c r="N23" s="10"/>
      <c r="O23" s="10">
        <v>1000000000000</v>
      </c>
      <c r="P23" s="10"/>
      <c r="Q23" s="10">
        <v>-181250000</v>
      </c>
    </row>
    <row r="24" spans="1:17" ht="18.75" x14ac:dyDescent="0.45">
      <c r="A24" s="2" t="s">
        <v>120</v>
      </c>
      <c r="C24" s="10">
        <v>3000310</v>
      </c>
      <c r="D24" s="10"/>
      <c r="E24" s="10">
        <v>2999766193812</v>
      </c>
      <c r="F24" s="10"/>
      <c r="G24" s="10">
        <v>3015539643117</v>
      </c>
      <c r="H24" s="10"/>
      <c r="I24" s="10">
        <v>-15773449304</v>
      </c>
      <c r="J24" s="10"/>
      <c r="K24" s="10">
        <v>3000310</v>
      </c>
      <c r="L24" s="10"/>
      <c r="M24" s="10">
        <v>2999766193812</v>
      </c>
      <c r="N24" s="10"/>
      <c r="O24" s="10">
        <v>2762772665437</v>
      </c>
      <c r="P24" s="10"/>
      <c r="Q24" s="10">
        <v>236993528375</v>
      </c>
    </row>
    <row r="25" spans="1:17" ht="18.75" x14ac:dyDescent="0.45">
      <c r="A25" s="2" t="s">
        <v>114</v>
      </c>
      <c r="C25" s="10">
        <v>1596900</v>
      </c>
      <c r="D25" s="10"/>
      <c r="E25" s="10">
        <v>1573569874856</v>
      </c>
      <c r="F25" s="10"/>
      <c r="G25" s="10">
        <v>1570804545363</v>
      </c>
      <c r="H25" s="10"/>
      <c r="I25" s="10">
        <v>2765329493</v>
      </c>
      <c r="J25" s="10"/>
      <c r="K25" s="10">
        <v>1596900</v>
      </c>
      <c r="L25" s="10"/>
      <c r="M25" s="10">
        <v>1573569874856</v>
      </c>
      <c r="N25" s="10"/>
      <c r="O25" s="10">
        <v>1582036700666</v>
      </c>
      <c r="P25" s="10"/>
      <c r="Q25" s="10">
        <v>-8466825809</v>
      </c>
    </row>
    <row r="26" spans="1:17" ht="18.75" x14ac:dyDescent="0.45">
      <c r="A26" s="2" t="s">
        <v>102</v>
      </c>
      <c r="C26" s="10">
        <v>1300000</v>
      </c>
      <c r="D26" s="10"/>
      <c r="E26" s="10">
        <v>1285895889118</v>
      </c>
      <c r="F26" s="10"/>
      <c r="G26" s="10">
        <v>1283634299106</v>
      </c>
      <c r="H26" s="10"/>
      <c r="I26" s="10">
        <v>2261590012</v>
      </c>
      <c r="J26" s="10"/>
      <c r="K26" s="10">
        <v>1300000</v>
      </c>
      <c r="L26" s="10"/>
      <c r="M26" s="10">
        <v>1285895889118</v>
      </c>
      <c r="N26" s="10"/>
      <c r="O26" s="10">
        <v>1273012000000</v>
      </c>
      <c r="P26" s="10"/>
      <c r="Q26" s="10">
        <v>12883889118</v>
      </c>
    </row>
    <row r="27" spans="1:17" ht="18.75" x14ac:dyDescent="0.45">
      <c r="A27" s="2" t="s">
        <v>105</v>
      </c>
      <c r="C27" s="10">
        <v>2105500</v>
      </c>
      <c r="D27" s="10"/>
      <c r="E27" s="10">
        <v>2017966477270</v>
      </c>
      <c r="F27" s="10"/>
      <c r="G27" s="10">
        <v>2014198315373</v>
      </c>
      <c r="H27" s="10"/>
      <c r="I27" s="10">
        <v>3768161897</v>
      </c>
      <c r="J27" s="10"/>
      <c r="K27" s="10">
        <v>2105500</v>
      </c>
      <c r="L27" s="10"/>
      <c r="M27" s="10">
        <v>2017966477270</v>
      </c>
      <c r="N27" s="10"/>
      <c r="O27" s="10">
        <v>1999993395000</v>
      </c>
      <c r="P27" s="10"/>
      <c r="Q27" s="10">
        <v>17973082270</v>
      </c>
    </row>
    <row r="28" spans="1:17" ht="18.75" x14ac:dyDescent="0.45">
      <c r="A28" s="2" t="s">
        <v>99</v>
      </c>
      <c r="C28" s="10">
        <v>3195000</v>
      </c>
      <c r="D28" s="10"/>
      <c r="E28" s="10">
        <v>3031288219409</v>
      </c>
      <c r="F28" s="10"/>
      <c r="G28" s="10">
        <v>2984068289573</v>
      </c>
      <c r="H28" s="10"/>
      <c r="I28" s="10">
        <v>47219929836</v>
      </c>
      <c r="J28" s="10"/>
      <c r="K28" s="10">
        <v>3195000</v>
      </c>
      <c r="L28" s="10"/>
      <c r="M28" s="10">
        <v>3031288219409</v>
      </c>
      <c r="N28" s="10"/>
      <c r="O28" s="10">
        <v>2936597282778</v>
      </c>
      <c r="P28" s="10"/>
      <c r="Q28" s="10">
        <v>94690936631</v>
      </c>
    </row>
    <row r="29" spans="1:17" ht="18.75" x14ac:dyDescent="0.45">
      <c r="A29" s="2" t="s">
        <v>130</v>
      </c>
      <c r="C29" s="10">
        <v>1000000</v>
      </c>
      <c r="D29" s="10"/>
      <c r="E29" s="10">
        <v>999818750000</v>
      </c>
      <c r="F29" s="10"/>
      <c r="G29" s="10">
        <v>1000000000000</v>
      </c>
      <c r="H29" s="10"/>
      <c r="I29" s="10">
        <v>-181250000</v>
      </c>
      <c r="J29" s="10"/>
      <c r="K29" s="10">
        <v>1000000</v>
      </c>
      <c r="L29" s="10"/>
      <c r="M29" s="10">
        <v>999818750000</v>
      </c>
      <c r="N29" s="10"/>
      <c r="O29" s="10">
        <v>1000000000000</v>
      </c>
      <c r="P29" s="10"/>
      <c r="Q29" s="10">
        <v>-181250000</v>
      </c>
    </row>
    <row r="30" spans="1:17" ht="18.75" x14ac:dyDescent="0.45">
      <c r="A30" s="2" t="s">
        <v>47</v>
      </c>
      <c r="C30" s="10">
        <v>1839750</v>
      </c>
      <c r="D30" s="10"/>
      <c r="E30" s="10">
        <v>687815837971</v>
      </c>
      <c r="F30" s="10"/>
      <c r="G30" s="10">
        <v>677767055125</v>
      </c>
      <c r="H30" s="10"/>
      <c r="I30" s="10">
        <v>10048782846</v>
      </c>
      <c r="J30" s="10"/>
      <c r="K30" s="10">
        <v>1839750</v>
      </c>
      <c r="L30" s="10"/>
      <c r="M30" s="10">
        <v>687815837971</v>
      </c>
      <c r="N30" s="10"/>
      <c r="O30" s="10">
        <v>592479251644</v>
      </c>
      <c r="P30" s="10"/>
      <c r="Q30" s="10">
        <v>95336586327</v>
      </c>
    </row>
    <row r="31" spans="1:17" ht="18.75" x14ac:dyDescent="0.45">
      <c r="A31" s="2" t="s">
        <v>123</v>
      </c>
      <c r="C31" s="10">
        <v>1993999</v>
      </c>
      <c r="D31" s="10"/>
      <c r="E31" s="10">
        <v>1993637587681</v>
      </c>
      <c r="F31" s="10"/>
      <c r="G31" s="10">
        <v>1993637587681</v>
      </c>
      <c r="H31" s="10"/>
      <c r="I31" s="10">
        <v>0</v>
      </c>
      <c r="J31" s="10"/>
      <c r="K31" s="10">
        <v>1993999</v>
      </c>
      <c r="L31" s="10"/>
      <c r="M31" s="10">
        <v>1993637587681</v>
      </c>
      <c r="N31" s="10"/>
      <c r="O31" s="10">
        <v>1993999000000</v>
      </c>
      <c r="P31" s="10"/>
      <c r="Q31" s="10">
        <v>-361412318</v>
      </c>
    </row>
    <row r="32" spans="1:17" ht="18.75" x14ac:dyDescent="0.45">
      <c r="A32" s="2" t="s">
        <v>51</v>
      </c>
      <c r="C32" s="10">
        <v>3490000</v>
      </c>
      <c r="D32" s="10"/>
      <c r="E32" s="10">
        <v>3934075126185</v>
      </c>
      <c r="F32" s="10"/>
      <c r="G32" s="10">
        <v>3879569461462</v>
      </c>
      <c r="H32" s="10"/>
      <c r="I32" s="10">
        <v>54505664723</v>
      </c>
      <c r="J32" s="10"/>
      <c r="K32" s="10">
        <v>3490000</v>
      </c>
      <c r="L32" s="10"/>
      <c r="M32" s="10">
        <v>3934075126185</v>
      </c>
      <c r="N32" s="10"/>
      <c r="O32" s="10">
        <v>3503188710000</v>
      </c>
      <c r="P32" s="10"/>
      <c r="Q32" s="10">
        <v>430886416185</v>
      </c>
    </row>
    <row r="33" spans="1:17" ht="18.75" x14ac:dyDescent="0.45">
      <c r="A33" s="2" t="s">
        <v>66</v>
      </c>
      <c r="C33" s="10">
        <v>166772</v>
      </c>
      <c r="D33" s="10"/>
      <c r="E33" s="10">
        <v>135219240469</v>
      </c>
      <c r="F33" s="10"/>
      <c r="G33" s="10">
        <v>134540601455</v>
      </c>
      <c r="H33" s="10"/>
      <c r="I33" s="10">
        <v>678639014</v>
      </c>
      <c r="J33" s="10"/>
      <c r="K33" s="10">
        <v>166772</v>
      </c>
      <c r="L33" s="10"/>
      <c r="M33" s="10">
        <v>135219240469</v>
      </c>
      <c r="N33" s="10"/>
      <c r="O33" s="10">
        <v>112467325602</v>
      </c>
      <c r="P33" s="10"/>
      <c r="Q33" s="10">
        <v>22751914867</v>
      </c>
    </row>
    <row r="34" spans="1:17" ht="18.75" x14ac:dyDescent="0.45">
      <c r="A34" s="2" t="s">
        <v>84</v>
      </c>
      <c r="C34" s="10">
        <v>1638200</v>
      </c>
      <c r="D34" s="10"/>
      <c r="E34" s="10">
        <v>1637903076250</v>
      </c>
      <c r="F34" s="10"/>
      <c r="G34" s="10">
        <v>1637837500000</v>
      </c>
      <c r="H34" s="10"/>
      <c r="I34" s="10">
        <v>65576250</v>
      </c>
      <c r="J34" s="10"/>
      <c r="K34" s="10">
        <v>1638200</v>
      </c>
      <c r="L34" s="10"/>
      <c r="M34" s="10">
        <v>1637903076250</v>
      </c>
      <c r="N34" s="10"/>
      <c r="O34" s="10">
        <v>1638200000000</v>
      </c>
      <c r="P34" s="10"/>
      <c r="Q34" s="10">
        <v>-296923750</v>
      </c>
    </row>
    <row r="35" spans="1:17" ht="18.75" x14ac:dyDescent="0.45">
      <c r="A35" s="2" t="s">
        <v>96</v>
      </c>
      <c r="C35" s="10">
        <v>2500000</v>
      </c>
      <c r="D35" s="10"/>
      <c r="E35" s="10">
        <v>2499546875000</v>
      </c>
      <c r="F35" s="10"/>
      <c r="G35" s="10">
        <v>2499546875000</v>
      </c>
      <c r="H35" s="10"/>
      <c r="I35" s="10">
        <v>0</v>
      </c>
      <c r="J35" s="10"/>
      <c r="K35" s="10">
        <v>2500000</v>
      </c>
      <c r="L35" s="10"/>
      <c r="M35" s="10">
        <v>2499546875000</v>
      </c>
      <c r="N35" s="10"/>
      <c r="O35" s="10">
        <v>2500000000000</v>
      </c>
      <c r="P35" s="10"/>
      <c r="Q35" s="10">
        <v>-453125000</v>
      </c>
    </row>
    <row r="36" spans="1:17" ht="18.75" x14ac:dyDescent="0.45">
      <c r="A36" s="2" t="s">
        <v>60</v>
      </c>
      <c r="C36" s="10">
        <v>2500000</v>
      </c>
      <c r="D36" s="10"/>
      <c r="E36" s="10">
        <v>2499546875000</v>
      </c>
      <c r="F36" s="10"/>
      <c r="G36" s="10">
        <v>2499546875000</v>
      </c>
      <c r="H36" s="10"/>
      <c r="I36" s="10">
        <v>0</v>
      </c>
      <c r="J36" s="10"/>
      <c r="K36" s="10">
        <v>2500000</v>
      </c>
      <c r="L36" s="10"/>
      <c r="M36" s="10">
        <v>2499546875000</v>
      </c>
      <c r="N36" s="10"/>
      <c r="O36" s="10">
        <v>2500000000000</v>
      </c>
      <c r="P36" s="10"/>
      <c r="Q36" s="10">
        <v>-453125000</v>
      </c>
    </row>
    <row r="37" spans="1:17" ht="18.75" x14ac:dyDescent="0.45">
      <c r="A37" s="2" t="s">
        <v>75</v>
      </c>
      <c r="C37" s="10">
        <v>45170</v>
      </c>
      <c r="D37" s="10"/>
      <c r="E37" s="10">
        <v>37258495673</v>
      </c>
      <c r="F37" s="10"/>
      <c r="G37" s="10">
        <v>37483853119</v>
      </c>
      <c r="H37" s="10"/>
      <c r="I37" s="10">
        <v>-225357445</v>
      </c>
      <c r="J37" s="10"/>
      <c r="K37" s="10">
        <v>45170</v>
      </c>
      <c r="L37" s="10"/>
      <c r="M37" s="10">
        <v>37258495673</v>
      </c>
      <c r="N37" s="10"/>
      <c r="O37" s="10">
        <v>30258414668</v>
      </c>
      <c r="P37" s="10"/>
      <c r="Q37" s="10">
        <v>7000081005</v>
      </c>
    </row>
    <row r="38" spans="1:17" ht="18.75" x14ac:dyDescent="0.45">
      <c r="A38" s="2" t="s">
        <v>69</v>
      </c>
      <c r="C38" s="10">
        <v>25500</v>
      </c>
      <c r="D38" s="10"/>
      <c r="E38" s="10">
        <v>24733321272</v>
      </c>
      <c r="F38" s="10"/>
      <c r="G38" s="10">
        <v>24325140269</v>
      </c>
      <c r="H38" s="10"/>
      <c r="I38" s="10">
        <v>408181003</v>
      </c>
      <c r="J38" s="10"/>
      <c r="K38" s="10">
        <v>25500</v>
      </c>
      <c r="L38" s="10"/>
      <c r="M38" s="10">
        <v>24733321272</v>
      </c>
      <c r="N38" s="10"/>
      <c r="O38" s="10">
        <v>20187240396</v>
      </c>
      <c r="P38" s="10"/>
      <c r="Q38" s="10">
        <v>4546080876</v>
      </c>
    </row>
    <row r="39" spans="1:17" ht="18.75" x14ac:dyDescent="0.45">
      <c r="A39" s="2" t="s">
        <v>133</v>
      </c>
      <c r="C39" s="10">
        <v>500000</v>
      </c>
      <c r="D39" s="10"/>
      <c r="E39" s="10">
        <v>499909375000</v>
      </c>
      <c r="F39" s="10"/>
      <c r="G39" s="10">
        <v>500000000000</v>
      </c>
      <c r="H39" s="10"/>
      <c r="I39" s="10">
        <v>-90625000</v>
      </c>
      <c r="J39" s="10"/>
      <c r="K39" s="10">
        <v>500000</v>
      </c>
      <c r="L39" s="10"/>
      <c r="M39" s="10">
        <v>499909375000</v>
      </c>
      <c r="N39" s="10"/>
      <c r="O39" s="10">
        <v>500000000000</v>
      </c>
      <c r="P39" s="10"/>
      <c r="Q39" s="10">
        <v>-90625000</v>
      </c>
    </row>
    <row r="40" spans="1:17" ht="18.75" x14ac:dyDescent="0.45">
      <c r="A40" s="2" t="s">
        <v>93</v>
      </c>
      <c r="C40" s="10">
        <v>100</v>
      </c>
      <c r="D40" s="10"/>
      <c r="E40" s="10">
        <v>100981693</v>
      </c>
      <c r="F40" s="10"/>
      <c r="G40" s="10">
        <v>100981693</v>
      </c>
      <c r="H40" s="10"/>
      <c r="I40" s="10">
        <v>0</v>
      </c>
      <c r="J40" s="10"/>
      <c r="K40" s="10">
        <v>100</v>
      </c>
      <c r="L40" s="10"/>
      <c r="M40" s="10">
        <v>100981693</v>
      </c>
      <c r="N40" s="10"/>
      <c r="O40" s="10">
        <v>100981693</v>
      </c>
      <c r="P40" s="10"/>
      <c r="Q40" s="10">
        <v>0</v>
      </c>
    </row>
    <row r="41" spans="1:17" ht="18.75" x14ac:dyDescent="0.45">
      <c r="A41" s="2" t="s">
        <v>90</v>
      </c>
      <c r="C41" s="10">
        <v>3000000</v>
      </c>
      <c r="D41" s="10"/>
      <c r="E41" s="10">
        <v>3029450812500</v>
      </c>
      <c r="F41" s="10"/>
      <c r="G41" s="10">
        <v>2999456250000</v>
      </c>
      <c r="H41" s="10"/>
      <c r="I41" s="10">
        <v>29994562500</v>
      </c>
      <c r="J41" s="10"/>
      <c r="K41" s="10">
        <v>3000000</v>
      </c>
      <c r="L41" s="10"/>
      <c r="M41" s="10">
        <v>3029450812500</v>
      </c>
      <c r="N41" s="10"/>
      <c r="O41" s="10">
        <v>3000000000000</v>
      </c>
      <c r="P41" s="10"/>
      <c r="Q41" s="10">
        <v>29450812500</v>
      </c>
    </row>
    <row r="42" spans="1:17" ht="18.75" x14ac:dyDescent="0.45">
      <c r="A42" s="2" t="s">
        <v>126</v>
      </c>
      <c r="C42" s="10">
        <v>1999000</v>
      </c>
      <c r="D42" s="10"/>
      <c r="E42" s="10">
        <v>1998637681250</v>
      </c>
      <c r="F42" s="10"/>
      <c r="G42" s="10">
        <v>1998637681250</v>
      </c>
      <c r="H42" s="10"/>
      <c r="I42" s="10">
        <v>0</v>
      </c>
      <c r="J42" s="10"/>
      <c r="K42" s="10">
        <v>1999000</v>
      </c>
      <c r="L42" s="10"/>
      <c r="M42" s="10">
        <v>1998637681250</v>
      </c>
      <c r="N42" s="10"/>
      <c r="O42" s="10">
        <v>1999000000000</v>
      </c>
      <c r="P42" s="10"/>
      <c r="Q42" s="10">
        <v>-362318750</v>
      </c>
    </row>
    <row r="43" spans="1:17" ht="18.75" x14ac:dyDescent="0.45">
      <c r="A43" s="2" t="s">
        <v>87</v>
      </c>
      <c r="C43" s="10">
        <v>2000000</v>
      </c>
      <c r="D43" s="10"/>
      <c r="E43" s="10">
        <v>1999637500000</v>
      </c>
      <c r="F43" s="10"/>
      <c r="G43" s="10">
        <v>1999637500000</v>
      </c>
      <c r="H43" s="10"/>
      <c r="I43" s="10">
        <v>0</v>
      </c>
      <c r="J43" s="10"/>
      <c r="K43" s="10">
        <v>2000000</v>
      </c>
      <c r="L43" s="10"/>
      <c r="M43" s="10">
        <v>1999637500000</v>
      </c>
      <c r="N43" s="10"/>
      <c r="O43" s="10">
        <v>2000000000000</v>
      </c>
      <c r="P43" s="10"/>
      <c r="Q43" s="10">
        <v>-362500000</v>
      </c>
    </row>
    <row r="44" spans="1:17" ht="18.75" x14ac:dyDescent="0.45">
      <c r="A44" s="2" t="s">
        <v>78</v>
      </c>
      <c r="C44" s="10">
        <v>38458</v>
      </c>
      <c r="D44" s="10"/>
      <c r="E44" s="10">
        <v>33999938314</v>
      </c>
      <c r="F44" s="10"/>
      <c r="G44" s="10">
        <v>33806529635</v>
      </c>
      <c r="H44" s="10"/>
      <c r="I44" s="10">
        <v>193408679</v>
      </c>
      <c r="J44" s="10"/>
      <c r="K44" s="10">
        <v>38458</v>
      </c>
      <c r="L44" s="10"/>
      <c r="M44" s="10">
        <v>33999938314</v>
      </c>
      <c r="N44" s="10"/>
      <c r="O44" s="10">
        <v>27498484444</v>
      </c>
      <c r="P44" s="10"/>
      <c r="Q44" s="10">
        <v>6501453870</v>
      </c>
    </row>
    <row r="45" spans="1:17" ht="18.75" x14ac:dyDescent="0.45">
      <c r="A45" s="2" t="s">
        <v>117</v>
      </c>
      <c r="C45" s="10">
        <v>4100</v>
      </c>
      <c r="D45" s="10"/>
      <c r="E45" s="10">
        <v>4099215882</v>
      </c>
      <c r="F45" s="10"/>
      <c r="G45" s="10">
        <v>4140249443</v>
      </c>
      <c r="H45" s="10"/>
      <c r="I45" s="10">
        <v>-41033560</v>
      </c>
      <c r="J45" s="10"/>
      <c r="K45" s="10">
        <v>4100</v>
      </c>
      <c r="L45" s="10"/>
      <c r="M45" s="10">
        <v>4099215882</v>
      </c>
      <c r="N45" s="10"/>
      <c r="O45" s="10">
        <v>3812308893</v>
      </c>
      <c r="P45" s="10"/>
      <c r="Q45" s="10">
        <v>286906989</v>
      </c>
    </row>
    <row r="46" spans="1:17" ht="18.75" x14ac:dyDescent="0.45">
      <c r="A46" s="2" t="s">
        <v>81</v>
      </c>
      <c r="C46" s="10">
        <v>6499900</v>
      </c>
      <c r="D46" s="10"/>
      <c r="E46" s="10">
        <v>6563709112056</v>
      </c>
      <c r="F46" s="10"/>
      <c r="G46" s="10">
        <v>6498721875000</v>
      </c>
      <c r="H46" s="10"/>
      <c r="I46" s="10">
        <v>64987237056</v>
      </c>
      <c r="J46" s="10"/>
      <c r="K46" s="10">
        <v>6499900</v>
      </c>
      <c r="L46" s="10"/>
      <c r="M46" s="10">
        <v>6563709112056</v>
      </c>
      <c r="N46" s="10"/>
      <c r="O46" s="10">
        <v>6499900000000</v>
      </c>
      <c r="P46" s="10"/>
      <c r="Q46" s="10">
        <v>63809112056</v>
      </c>
    </row>
    <row r="47" spans="1:17" ht="18.75" x14ac:dyDescent="0.45">
      <c r="A47" s="2" t="s">
        <v>72</v>
      </c>
      <c r="C47" s="10">
        <v>156899</v>
      </c>
      <c r="D47" s="10"/>
      <c r="E47" s="10">
        <v>98789236454</v>
      </c>
      <c r="F47" s="10"/>
      <c r="G47" s="10">
        <v>99870074627</v>
      </c>
      <c r="H47" s="10"/>
      <c r="I47" s="10">
        <v>-1080838172</v>
      </c>
      <c r="J47" s="10"/>
      <c r="K47" s="10">
        <v>156899</v>
      </c>
      <c r="L47" s="10"/>
      <c r="M47" s="10">
        <v>98789236454</v>
      </c>
      <c r="N47" s="10"/>
      <c r="O47" s="10">
        <v>83637896726</v>
      </c>
      <c r="P47" s="10"/>
      <c r="Q47" s="10">
        <v>15151339728</v>
      </c>
    </row>
    <row r="48" spans="1:17" ht="18.75" x14ac:dyDescent="0.45">
      <c r="A48" s="2" t="s">
        <v>54</v>
      </c>
      <c r="C48" s="10">
        <v>3466000</v>
      </c>
      <c r="D48" s="10"/>
      <c r="E48" s="10">
        <v>3255716019358</v>
      </c>
      <c r="F48" s="10"/>
      <c r="G48" s="10">
        <v>3212844975415</v>
      </c>
      <c r="H48" s="10"/>
      <c r="I48" s="10">
        <v>42871043943</v>
      </c>
      <c r="J48" s="10"/>
      <c r="K48" s="10">
        <v>3466000</v>
      </c>
      <c r="L48" s="10"/>
      <c r="M48" s="10">
        <v>3255716019358</v>
      </c>
      <c r="N48" s="10"/>
      <c r="O48" s="10">
        <v>2999947776000</v>
      </c>
      <c r="P48" s="10"/>
      <c r="Q48" s="10">
        <f>255768243358+4905</f>
        <v>255768248263</v>
      </c>
    </row>
    <row r="49" spans="3:17" ht="18.75" thickBot="1" x14ac:dyDescent="0.45">
      <c r="C49" s="20">
        <f>SUM(C8:C48)</f>
        <v>264142441</v>
      </c>
      <c r="E49" s="20">
        <f>SUM(E8:E48)</f>
        <v>47465106019828</v>
      </c>
      <c r="G49" s="20">
        <f>SUM(G8:G48)</f>
        <v>47183236897025</v>
      </c>
      <c r="I49" s="20">
        <f>SUM(I8:I48)</f>
        <v>281869122812</v>
      </c>
      <c r="K49" s="20">
        <f>SUM(K8:K48)</f>
        <v>264142441</v>
      </c>
      <c r="M49" s="20">
        <f>SUM(M8:M48)</f>
        <v>47465106019828</v>
      </c>
      <c r="O49" s="20">
        <f>SUM(O8:O48)</f>
        <v>45976192694118</v>
      </c>
      <c r="Q49" s="20">
        <f>SUM(Q8:Q48)</f>
        <v>1488913330621</v>
      </c>
    </row>
    <row r="50" spans="3:17" ht="18.75" thickTop="1" x14ac:dyDescent="0.4"/>
    <row r="51" spans="3:17" x14ac:dyDescent="0.4">
      <c r="Q51" s="10"/>
    </row>
    <row r="53" spans="3:17" x14ac:dyDescent="0.4">
      <c r="Q53" s="2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Mahsa Behnia</cp:lastModifiedBy>
  <cp:lastPrinted>2022-11-26T10:12:03Z</cp:lastPrinted>
  <dcterms:created xsi:type="dcterms:W3CDTF">2022-11-23T10:19:22Z</dcterms:created>
  <dcterms:modified xsi:type="dcterms:W3CDTF">2022-11-29T07:56:56Z</dcterms:modified>
</cp:coreProperties>
</file>