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با درآمد ثابت نگین سامان\گزارش افشا پرتفو\"/>
    </mc:Choice>
  </mc:AlternateContent>
  <xr:revisionPtr revIDLastSave="0" documentId="13_ncr:1_{B4A7FB5C-A61C-412E-BD00-72E5FF6C59B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5" l="1"/>
  <c r="E10" i="15"/>
  <c r="G10" i="15"/>
  <c r="G77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8" i="13"/>
  <c r="K77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8" i="13"/>
  <c r="K50" i="12"/>
  <c r="M50" i="12"/>
  <c r="O50" i="12"/>
  <c r="Q50" i="12"/>
  <c r="I50" i="12"/>
  <c r="G50" i="12"/>
  <c r="E50" i="12"/>
  <c r="C50" i="12"/>
  <c r="O22" i="12"/>
  <c r="O36" i="10"/>
  <c r="O38" i="10" s="1"/>
  <c r="M46" i="12"/>
  <c r="Q37" i="10"/>
  <c r="C35" i="11"/>
  <c r="E35" i="11"/>
  <c r="G35" i="11"/>
  <c r="I35" i="11"/>
  <c r="K34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U34" i="11" s="1"/>
  <c r="S8" i="11"/>
  <c r="S35" i="11" l="1"/>
  <c r="M35" i="11"/>
  <c r="O35" i="11"/>
  <c r="Q35" i="11"/>
  <c r="K15" i="11"/>
  <c r="K16" i="11"/>
  <c r="K17" i="11"/>
  <c r="K18" i="11"/>
  <c r="K19" i="11"/>
  <c r="K20" i="11"/>
  <c r="K21" i="11"/>
  <c r="K9" i="11"/>
  <c r="K11" i="11"/>
  <c r="K22" i="11"/>
  <c r="K23" i="11"/>
  <c r="K24" i="11"/>
  <c r="K25" i="11"/>
  <c r="K26" i="11"/>
  <c r="K27" i="11"/>
  <c r="K28" i="11"/>
  <c r="K29" i="11"/>
  <c r="K12" i="11"/>
  <c r="K30" i="11"/>
  <c r="K10" i="11"/>
  <c r="K31" i="11"/>
  <c r="K13" i="11"/>
  <c r="K14" i="11"/>
  <c r="K32" i="11"/>
  <c r="K33" i="11"/>
  <c r="K8" i="11"/>
  <c r="U15" i="11"/>
  <c r="U16" i="11"/>
  <c r="U17" i="11"/>
  <c r="U18" i="11"/>
  <c r="U19" i="11"/>
  <c r="U20" i="11"/>
  <c r="U21" i="11"/>
  <c r="U9" i="11"/>
  <c r="U11" i="11"/>
  <c r="U22" i="11"/>
  <c r="U23" i="11"/>
  <c r="U24" i="11"/>
  <c r="U25" i="11"/>
  <c r="U26" i="11"/>
  <c r="U27" i="11"/>
  <c r="U28" i="11"/>
  <c r="U29" i="11"/>
  <c r="U12" i="11"/>
  <c r="U30" i="11"/>
  <c r="U10" i="11"/>
  <c r="U31" i="11"/>
  <c r="U13" i="11"/>
  <c r="U14" i="11"/>
  <c r="U32" i="11"/>
  <c r="U33" i="11"/>
  <c r="U8" i="11"/>
  <c r="S15" i="8"/>
  <c r="S9" i="8"/>
  <c r="S10" i="8"/>
  <c r="S11" i="8"/>
  <c r="S12" i="8"/>
  <c r="S13" i="8"/>
  <c r="S14" i="8"/>
  <c r="S8" i="8"/>
  <c r="M15" i="8"/>
  <c r="K15" i="8"/>
  <c r="I15" i="8"/>
  <c r="O15" i="8"/>
  <c r="Q15" i="8"/>
  <c r="U35" i="11" l="1"/>
  <c r="K35" i="11"/>
  <c r="I103" i="7"/>
  <c r="K103" i="7"/>
  <c r="M103" i="7"/>
  <c r="O103" i="7"/>
  <c r="Q103" i="7"/>
  <c r="S103" i="7"/>
  <c r="S11" i="7"/>
  <c r="S10" i="7"/>
  <c r="I16" i="4" l="1"/>
  <c r="U22" i="1"/>
  <c r="U23" i="1" s="1"/>
  <c r="W22" i="1"/>
  <c r="W23" i="1" s="1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40" i="6" s="1"/>
  <c r="S13" i="6"/>
  <c r="S12" i="6"/>
  <c r="S11" i="6"/>
  <c r="S9" i="6"/>
  <c r="S10" i="6"/>
  <c r="S8" i="6"/>
  <c r="AK10" i="3"/>
  <c r="AK38" i="3" s="1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9" i="3"/>
  <c r="Y12" i="1"/>
  <c r="Y13" i="1"/>
  <c r="Y14" i="1"/>
  <c r="Y15" i="1"/>
  <c r="Y16" i="1"/>
  <c r="Y17" i="1"/>
  <c r="Y18" i="1"/>
  <c r="Y19" i="1"/>
  <c r="Y20" i="1"/>
  <c r="Y21" i="1"/>
  <c r="Y10" i="1"/>
  <c r="Y11" i="1"/>
  <c r="Y9" i="1"/>
  <c r="S23" i="1"/>
  <c r="Q23" i="1"/>
  <c r="O23" i="1"/>
  <c r="M23" i="1"/>
  <c r="K23" i="1"/>
  <c r="I23" i="1"/>
  <c r="G23" i="1"/>
  <c r="E23" i="1"/>
  <c r="C23" i="1"/>
  <c r="Q10" i="5"/>
  <c r="I77" i="13"/>
  <c r="E77" i="13"/>
  <c r="C38" i="10"/>
  <c r="E38" i="10"/>
  <c r="G38" i="10"/>
  <c r="I38" i="10"/>
  <c r="K38" i="10"/>
  <c r="M38" i="10"/>
  <c r="Q38" i="10"/>
  <c r="C50" i="9"/>
  <c r="E50" i="9"/>
  <c r="G50" i="9"/>
  <c r="I50" i="9"/>
  <c r="K50" i="9"/>
  <c r="M50" i="9"/>
  <c r="O50" i="9"/>
  <c r="Q50" i="9"/>
  <c r="K40" i="6"/>
  <c r="M40" i="6"/>
  <c r="O40" i="6"/>
  <c r="Q40" i="6"/>
  <c r="O10" i="5"/>
  <c r="M10" i="5"/>
  <c r="K10" i="5"/>
  <c r="I10" i="5"/>
  <c r="S10" i="5"/>
  <c r="U10" i="5"/>
  <c r="W10" i="5"/>
  <c r="Y10" i="5"/>
  <c r="AA10" i="5"/>
  <c r="K16" i="4"/>
  <c r="G16" i="4"/>
  <c r="E16" i="4"/>
  <c r="C16" i="4"/>
  <c r="O38" i="3"/>
  <c r="Q38" i="3"/>
  <c r="S38" i="3"/>
  <c r="U38" i="3"/>
  <c r="W38" i="3"/>
  <c r="Y38" i="3"/>
  <c r="AA38" i="3"/>
  <c r="AC38" i="3"/>
  <c r="AE38" i="3"/>
  <c r="AG38" i="3"/>
  <c r="AI38" i="3"/>
  <c r="K10" i="2"/>
  <c r="M10" i="2"/>
  <c r="Y22" i="1" l="1"/>
  <c r="Y23" i="1"/>
</calcChain>
</file>

<file path=xl/sharedStrings.xml><?xml version="1.0" encoding="utf-8"?>
<sst xmlns="http://schemas.openxmlformats.org/spreadsheetml/2006/main" count="1202" uniqueCount="345">
  <si>
    <t>صندوق سرمایه‌گذاری با درآمد ثابت نگین سامان</t>
  </si>
  <si>
    <t>صورت وضعیت پورتفوی</t>
  </si>
  <si>
    <t>برای ماه منتهی به 1401/07/30</t>
  </si>
  <si>
    <t>نام شرکت</t>
  </si>
  <si>
    <t>1401/06/31</t>
  </si>
  <si>
    <t>تغییرات طی دوره</t>
  </si>
  <si>
    <t>1401/07/30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</si>
  <si>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</si>
  <si>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</si>
  <si>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</si>
  <si>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</si>
  <si>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</si>
  <si>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</si>
  <si>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</si>
  <si>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</si>
  <si>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آوای پارس70%تادیه</t>
  </si>
  <si>
    <t>بیمه اتکایی تهران رواک50%تادیه</t>
  </si>
  <si>
    <t>بیمه سامان</t>
  </si>
  <si>
    <t>پتروشیمی مارون</t>
  </si>
  <si>
    <t>پیشگامان فن آوری و دانش آرامیس</t>
  </si>
  <si>
    <t>ح . سرمایه‌گذاری‌ ملی‌ایران‌</t>
  </si>
  <si>
    <t>سرمایه‌گذاری‌ ملی‌ایران‌</t>
  </si>
  <si>
    <t>صندوق س آوای تاراز زاگرس-سهام</t>
  </si>
  <si>
    <t>صندوق س تجارت شاخصی کاردان</t>
  </si>
  <si>
    <t>صندوق س. ثروت هیوا-س</t>
  </si>
  <si>
    <t>صندوق س. سهام زرین کوروش-س</t>
  </si>
  <si>
    <t>صندوق س.آرمان سپهر آشنا-م</t>
  </si>
  <si>
    <t>پارس‌ خزر</t>
  </si>
  <si>
    <t>صنعتی زر ماکارون</t>
  </si>
  <si>
    <t>تعداد اوراق تبعی</t>
  </si>
  <si>
    <t>قیمت اعمال</t>
  </si>
  <si>
    <t>تاریخ اعمال</t>
  </si>
  <si>
    <t>نرخ موثر</t>
  </si>
  <si>
    <t>اختیار ف.ت. بساما-19543-030201</t>
  </si>
  <si>
    <t>1403/02/01</t>
  </si>
  <si>
    <t>اختیارف.ت. مارون-270739-020904</t>
  </si>
  <si>
    <t>1402/09/04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</si>
  <si>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</si>
  <si>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</si>
  <si>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</si>
  <si>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</si>
  <si>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</si>
  <si>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</si>
  <si>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</si>
  <si>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</si>
  <si>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برق نیروی برق حرارتی</t>
  </si>
  <si>
    <t>بله</t>
  </si>
  <si>
    <t>1399/10/23</t>
  </si>
  <si>
    <t>1401/10/22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</si>
  <si>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</si>
  <si>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</si>
  <si>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</si>
  <si>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</si>
  <si>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</si>
  <si>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</si>
  <si>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سلف میلگرد آتیه خاورمیانه</t>
  </si>
  <si>
    <t>1400/10/12</t>
  </si>
  <si>
    <t>1401/10/12</t>
  </si>
  <si>
    <t>سلف نفت خام سبک داخلی4002</t>
  </si>
  <si>
    <t>1400/06/30</t>
  </si>
  <si>
    <t>1401/06/30</t>
  </si>
  <si>
    <t>اجاره تابان کاردان14041015</t>
  </si>
  <si>
    <t>1400/10/15</t>
  </si>
  <si>
    <t>1404/10/15</t>
  </si>
  <si>
    <t>اجاره دومینو14040208</t>
  </si>
  <si>
    <t>1399/02/08</t>
  </si>
  <si>
    <t>1404/02/07</t>
  </si>
  <si>
    <t>اسنادخزانه-م20بودجه98-020806</t>
  </si>
  <si>
    <t>1399/02/20</t>
  </si>
  <si>
    <t>1402/08/06</t>
  </si>
  <si>
    <t>اسنادخزانه-م2بودجه99-011019</t>
  </si>
  <si>
    <t>1399/06/19</t>
  </si>
  <si>
    <t>1401/10/19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</si>
  <si>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</si>
  <si>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</si>
  <si>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</si>
  <si>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</si>
  <si>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</si>
  <si>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</si>
  <si>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اسنادخزانه-م9بودجه99-020316</t>
  </si>
  <si>
    <t>1399/10/15</t>
  </si>
  <si>
    <t>1402/03/16</t>
  </si>
  <si>
    <t>صکوک اجاره ملی412-6 ماهه18%</t>
  </si>
  <si>
    <t>1400/12/23</t>
  </si>
  <si>
    <t>1404/12/22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</si>
  <si>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</si>
  <si>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</si>
  <si>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</si>
  <si>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</si>
  <si>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</si>
  <si>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</si>
  <si>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</si>
  <si>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</si>
  <si>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</si>
  <si>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</si>
  <si>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</si>
  <si>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</si>
  <si>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عام دولت102-ش.خ031211</t>
  </si>
  <si>
    <t>1400/12/11</t>
  </si>
  <si>
    <t>1403/12/11</t>
  </si>
  <si>
    <t>مرابحه عام دولت104-ش.خ020303</t>
  </si>
  <si>
    <t>1401/03/03</t>
  </si>
  <si>
    <t>1402/03/03</t>
  </si>
  <si>
    <t>مرابحه عام دولت107-ش.خ030724</t>
  </si>
  <si>
    <t>1401/03/24</t>
  </si>
  <si>
    <t>1403/07/24</t>
  </si>
  <si>
    <t>مرابحه عام دولت3-ش.خ 0208</t>
  </si>
  <si>
    <t>1399/03/13</t>
  </si>
  <si>
    <t>1402/08/13</t>
  </si>
  <si>
    <t>مرابحه عام دولت4-ش.خ 0205</t>
  </si>
  <si>
    <t>1399/05/07</t>
  </si>
  <si>
    <t>1402/05/07</t>
  </si>
  <si>
    <t>مرابحه عام دولت76-ش.خ030406</t>
  </si>
  <si>
    <t>1399/12/06</t>
  </si>
  <si>
    <t>1403/04/06</t>
  </si>
  <si>
    <t>مرابحه عام دولت94-ش.خ030816</t>
  </si>
  <si>
    <t>1400/09/16</t>
  </si>
  <si>
    <t>1403/08/16</t>
  </si>
  <si>
    <t>مشارکت ش قم0312-سه ماهه18%</t>
  </si>
  <si>
    <t>1399/12/28</t>
  </si>
  <si>
    <t>1403/12/28</t>
  </si>
  <si>
    <t>مشارکت ش کرج0312-سه ماهه18%</t>
  </si>
  <si>
    <t>منفعت دولت5-ش.خاص کاردان0108</t>
  </si>
  <si>
    <t>1398/08/18</t>
  </si>
  <si>
    <t>1401/08/18</t>
  </si>
  <si>
    <t>مرابحه عام دولت118-ش.خ060725</t>
  </si>
  <si>
    <t>1401/07/25</t>
  </si>
  <si>
    <t>1406/07/25</t>
  </si>
  <si>
    <t>مرابحه ش. دبش سبز گستر14060717</t>
  </si>
  <si>
    <t>1401/07/17</t>
  </si>
  <si>
    <t>1406/07/17</t>
  </si>
  <si>
    <t>قیمت پایانی</t>
  </si>
  <si>
    <t>قیمت پس از تعدیل</t>
  </si>
  <si>
    <t>درصد تعدیل</t>
  </si>
  <si>
    <t>ارزش ناشی از تعدیل قیمت</t>
  </si>
  <si>
    <t>اطلاعات اوراق گواهی سپرده</t>
  </si>
  <si>
    <t>سرمایه‌گذاری در اوراق گواهی سپرده بانکی</t>
  </si>
  <si>
    <t>درصد به کل دارایی‌ها</t>
  </si>
  <si>
    <t>گواهی سپرده مدت دار ویژه سرمایه گذاری بانک تجارت</t>
  </si>
  <si>
    <t>1402/05/19</t>
  </si>
  <si>
    <t>خیر</t>
  </si>
  <si>
    <t>13.94%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</si>
  <si>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</si>
  <si>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</si>
  <si>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</si>
  <si>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</si>
  <si>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</si>
  <si>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</si>
  <si>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</si>
  <si>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</si>
  <si>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</si>
  <si>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</si>
  <si>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</si>
  <si>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</si>
  <si>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</si>
  <si>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</si>
  <si>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</si>
  <si>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</si>
  <si>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</si>
  <si>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</si>
  <si>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</si>
  <si>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</si>
  <si>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</si>
  <si>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</si>
  <si>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</si>
  <si>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</si>
  <si>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</si>
  <si>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</si>
  <si>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</si>
  <si>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</si>
  <si>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</si>
  <si>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</si>
  <si>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</si>
  <si>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</si>
  <si>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</si>
  <si>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</si>
  <si>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تجارت مطهری مهرداد</t>
  </si>
  <si>
    <t>43094890</t>
  </si>
  <si>
    <t>سپرده بلند مدت</t>
  </si>
  <si>
    <t>1401/01/16</t>
  </si>
  <si>
    <t>بانک رفاه سعادت آباد</t>
  </si>
  <si>
    <t>332043253</t>
  </si>
  <si>
    <t>1401/02/05</t>
  </si>
  <si>
    <t>بانک تجارت پالایشگاه تهران</t>
  </si>
  <si>
    <t>6501833922</t>
  </si>
  <si>
    <t>1401/03/08</t>
  </si>
  <si>
    <t>0515-60-332-000000199</t>
  </si>
  <si>
    <t>1401/03/30</t>
  </si>
  <si>
    <t>6501834015</t>
  </si>
  <si>
    <t>0515-60-332-000000202</t>
  </si>
  <si>
    <t>1401/04/01</t>
  </si>
  <si>
    <t>بانک سامان قائم مقام</t>
  </si>
  <si>
    <t>866-111-13470000-1</t>
  </si>
  <si>
    <t>1401/04/05</t>
  </si>
  <si>
    <t>بانک پارسیان پاچنار</t>
  </si>
  <si>
    <t>47001229024602</t>
  </si>
  <si>
    <t>1401/04/07</t>
  </si>
  <si>
    <t>051560332000000238</t>
  </si>
  <si>
    <t>1401/04/26</t>
  </si>
  <si>
    <t>0515-60-332-000000252</t>
  </si>
  <si>
    <t>1401/05/03</t>
  </si>
  <si>
    <t>051560332000000262</t>
  </si>
  <si>
    <t>1401/05/09</t>
  </si>
  <si>
    <t>0515-60-332-000000281</t>
  </si>
  <si>
    <t>1401/05/22</t>
  </si>
  <si>
    <t>بانک اقتصاد نوین شهران</t>
  </si>
  <si>
    <t>184-283-6681650-1</t>
  </si>
  <si>
    <t>1401/05/26</t>
  </si>
  <si>
    <t>بانک سامان زعفرانیه</t>
  </si>
  <si>
    <t>864-111-13470000-1</t>
  </si>
  <si>
    <t>1401/06/02</t>
  </si>
  <si>
    <t>864-111-13470000-2</t>
  </si>
  <si>
    <t>1401/06/06</t>
  </si>
  <si>
    <t>864-111-13470000-3</t>
  </si>
  <si>
    <t>1401/06/12</t>
  </si>
  <si>
    <t>بانک خاورمیانه مهستان</t>
  </si>
  <si>
    <t>1005-10-810-707074711</t>
  </si>
  <si>
    <t>1401/06/15</t>
  </si>
  <si>
    <t>بانک تجارت کوی فاطمیه</t>
  </si>
  <si>
    <t>1018600168</t>
  </si>
  <si>
    <t>1401/06/16</t>
  </si>
  <si>
    <t>279-9012-14681876-18</t>
  </si>
  <si>
    <t>279.9012.14681876.19</t>
  </si>
  <si>
    <t>1401/06/20</t>
  </si>
  <si>
    <t>205-283-6681650-10</t>
  </si>
  <si>
    <t>1401/06/24</t>
  </si>
  <si>
    <t>0515-60-332-000000349</t>
  </si>
  <si>
    <t>1401/07/09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</si>
  <si>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</si>
  <si>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</si>
  <si>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</si>
  <si>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</si>
  <si>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</si>
  <si>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</si>
  <si>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</si>
  <si>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</si>
  <si>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</si>
  <si>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مشارکت رایان سایپا-3ماهه16%</t>
  </si>
  <si>
    <t/>
  </si>
  <si>
    <t>1401/06/05</t>
  </si>
  <si>
    <t>منفعت صبا اروند کاردان14001113</t>
  </si>
  <si>
    <t>1400/11/13</t>
  </si>
  <si>
    <t>مرابحه عام دولت3-ش.خ 0103</t>
  </si>
  <si>
    <t>مرابحه عام دولت3-ش.خ 0104</t>
  </si>
  <si>
    <t>1401/04/03</t>
  </si>
  <si>
    <t>اوراق مشارکت شرکت واحد اتوبوسرانی شهر کرج</t>
  </si>
  <si>
    <t>1401/04/20</t>
  </si>
  <si>
    <t>اوراق مشارکت اتوبوسرانی قم</t>
  </si>
  <si>
    <t>1401/04/15</t>
  </si>
  <si>
    <t>مرابحه عام دولت5-ش.خ 0010</t>
  </si>
  <si>
    <t>1400/10/25</t>
  </si>
  <si>
    <t>بانک تجارت آفریقا</t>
  </si>
  <si>
    <t xml:space="preserve">موسسه اعتباری ملل شیراز </t>
  </si>
  <si>
    <t>بانک تجارت میرداماد شرقی</t>
  </si>
  <si>
    <t>بانک پاسارگاد پارک ملت(ارمغان)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</si>
  <si>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</si>
  <si>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</si>
  <si>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</si>
  <si>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</si>
  <si>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</si>
  <si>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</si>
  <si>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1401/01/24</t>
  </si>
  <si>
    <t>سرمایه‌گذاری‌غدیر(هلدینگ‌</t>
  </si>
  <si>
    <t>1401/04/30</t>
  </si>
  <si>
    <t>1401/04/22</t>
  </si>
  <si>
    <t>توسعه سامانه ی نرم افزاری نگین</t>
  </si>
  <si>
    <t>1400/11/09</t>
  </si>
  <si>
    <t>آهن و فولاد غدیر ایرانیان</t>
  </si>
  <si>
    <t>1401/03/18</t>
  </si>
  <si>
    <t>بهای فروش</t>
  </si>
  <si>
    <t>ارزش دفتری</t>
  </si>
  <si>
    <t>سود و زیان ناشی از تغییر قیمت</t>
  </si>
  <si>
    <t>سود و زیان ناشی از فروش</t>
  </si>
  <si>
    <t>سیمرغ</t>
  </si>
  <si>
    <t>تامین سرمایه خلیج فارس</t>
  </si>
  <si>
    <t>شیشه‌ همدان‌</t>
  </si>
  <si>
    <t>تجلی توسعه معادن و فلزات</t>
  </si>
  <si>
    <t>ح.تجلی توسعه معادن و فلزات</t>
  </si>
  <si>
    <t>ریل پرداز نو آفرین</t>
  </si>
  <si>
    <t>صنایع شیمیایی کیمیاگران امروز</t>
  </si>
  <si>
    <t>سرمایه گذاری دارویی تامین</t>
  </si>
  <si>
    <t>اسنادخزانه-م17بودجه99-010226</t>
  </si>
  <si>
    <t>اسنادخزانه-م18بودجه98-010614</t>
  </si>
  <si>
    <t>اسنادخزانه-م15بودجه98-010406</t>
  </si>
  <si>
    <t>اسنادخزانه-م21بودجه98-020906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</si>
  <si>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</si>
  <si>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</si>
  <si>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</si>
  <si>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</si>
  <si>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</si>
  <si>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</si>
  <si>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</si>
  <si>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</si>
  <si>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</si>
  <si>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</si>
  <si>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بانک ملل</t>
  </si>
  <si>
    <t>895112134700001</t>
  </si>
  <si>
    <t>895112134700002</t>
  </si>
  <si>
    <t>895-112-13470000-3</t>
  </si>
  <si>
    <t>205-283-6681650-1</t>
  </si>
  <si>
    <t>205-283-6681650-2</t>
  </si>
  <si>
    <t>98038868</t>
  </si>
  <si>
    <t>205-283-6681650-3</t>
  </si>
  <si>
    <t>866-112-13470000-1</t>
  </si>
  <si>
    <t>205-283-6681650-4</t>
  </si>
  <si>
    <t>279-9012-14681876-5</t>
  </si>
  <si>
    <t>205-283-6681650-5</t>
  </si>
  <si>
    <t>205-283-6681650-6</t>
  </si>
  <si>
    <t>205-283-6681650-7</t>
  </si>
  <si>
    <t>205-283-6681650-8</t>
  </si>
  <si>
    <t>279-9012-14681876-6</t>
  </si>
  <si>
    <t>866-112-13470000-2</t>
  </si>
  <si>
    <t>279-9012-14681876-7</t>
  </si>
  <si>
    <t>051560304000000159</t>
  </si>
  <si>
    <t>279-9012-14681876-8</t>
  </si>
  <si>
    <t>051500304000000058</t>
  </si>
  <si>
    <t>279-9012-14681876-9</t>
  </si>
  <si>
    <t>279-9012-1468176-10</t>
  </si>
  <si>
    <t>279-9012-14681876-11</t>
  </si>
  <si>
    <t>051560304000000172</t>
  </si>
  <si>
    <t>051560304000000175</t>
  </si>
  <si>
    <t>35442995</t>
  </si>
  <si>
    <t>332043277</t>
  </si>
  <si>
    <t>279-9012-14681876-12</t>
  </si>
  <si>
    <t>6501729971</t>
  </si>
  <si>
    <t>279-9012-14681876-13</t>
  </si>
  <si>
    <t>205-283-6681650-9</t>
  </si>
  <si>
    <t>051560304000000193</t>
  </si>
  <si>
    <t>279-9012-14681876-14</t>
  </si>
  <si>
    <t>279-9012-14681876-15</t>
  </si>
  <si>
    <t>40107041308606</t>
  </si>
  <si>
    <t>27990121468187616</t>
  </si>
  <si>
    <t>279-9012-14681876-17</t>
  </si>
  <si>
    <t>28802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</si>
  <si>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</si>
  <si>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</si>
  <si>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</si>
  <si>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</si>
  <si>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</si>
  <si>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</si>
  <si>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سلف موازي متانول بوشهر 025</t>
  </si>
  <si>
    <t>-</t>
  </si>
  <si>
    <t>سرمایه‌گذاری‌توکافولاد</t>
  </si>
  <si>
    <t>1400/03/23</t>
  </si>
  <si>
    <t>درصد از کل 
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</si>
</sst>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[Black]\(#,##0\);\-\ ;"/>
    <numFmt numFmtId="165" formatCode="#,##0\ ;[Red]\(#,##0\);\-\ ;"/>
    <numFmt numFmtId="166" formatCode="#,##0.00\ ;[Black]\(#,##0.00\);\-\ "/>
  </numFmts>
  <fonts count="9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b/>
      <sz val="9"/>
      <color rgb="FF000000"/>
      <name val="Tahoma"/>
      <family val="2"/>
    </font>
    <font>
      <b/>
      <sz val="14"/>
      <name val="B Mitra"/>
      <charset val="178"/>
    </font>
    <font>
      <sz val="14"/>
      <name val="B Mitra"/>
      <charset val="178"/>
    </font>
    <font>
      <b/>
      <sz val="16"/>
      <name val="B Mitra"/>
      <charset val="178"/>
    </font>
    <font>
      <sz val="16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3" fontId="4" fillId="0" borderId="0" xfId="0" applyNumberFormat="1" applyFont="1"/>
    <xf numFmtId="2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164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25"/>
  <sheetViews>
    <sheetView rightToLeft="1" tabSelected="1" view="pageBreakPreview" zoomScale="70" zoomScaleNormal="100" zoomScaleSheetLayoutView="70" workbookViewId="0">
      <selection activeCell="K13" sqref="K13"/>
    </sheetView>
  </sheetViews>
  <sheetFormatPr defaultRowHeight="18" x14ac:dyDescent="0.4"/>
  <cols>
    <col min="1" max="1" width="32.5703125" style="1" bestFit="1" customWidth="1"/>
    <col min="2" max="2" width="1" style="1" customWidth="1"/>
    <col min="3" max="3" width="1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11.14062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10.570312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11.140625" style="1" bestFit="1" customWidth="1"/>
    <col min="18" max="18" width="1" style="1" customWidth="1"/>
    <col min="19" max="19" width="13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37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6" ht="27.75" x14ac:dyDescent="0.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27.75" x14ac:dyDescent="0.4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6" ht="27.75" x14ac:dyDescent="0.4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</row>
    <row r="6" spans="1:26" ht="27.75" x14ac:dyDescent="0.4">
      <c r="A6" s="38" t="s">
        <v>3</v>
      </c>
      <c r="C6" s="39" t="s">
        <v>4</v>
      </c>
      <c r="D6" s="39" t="s">
        <v>4</v>
      </c>
      <c r="E6" s="39" t="s">
        <v>4</v>
      </c>
      <c r="F6" s="39" t="s">
        <v>4</v>
      </c>
      <c r="G6" s="39" t="s">
        <v>4</v>
      </c>
      <c r="I6" s="39" t="s">
        <v>5</v>
      </c>
      <c r="J6" s="39" t="s">
        <v>5</v>
      </c>
      <c r="K6" s="39" t="s">
        <v>5</v>
      </c>
      <c r="L6" s="39" t="s">
        <v>5</v>
      </c>
      <c r="M6" s="39" t="s">
        <v>5</v>
      </c>
      <c r="N6" s="39" t="s">
        <v>5</v>
      </c>
      <c r="O6" s="39" t="s">
        <v>5</v>
      </c>
      <c r="Q6" s="39" t="s">
        <v>6</v>
      </c>
      <c r="R6" s="39" t="s">
        <v>6</v>
      </c>
      <c r="S6" s="39" t="s">
        <v>6</v>
      </c>
      <c r="T6" s="39" t="s">
        <v>6</v>
      </c>
      <c r="U6" s="39" t="s">
        <v>6</v>
      </c>
      <c r="V6" s="39" t="s">
        <v>6</v>
      </c>
      <c r="W6" s="39" t="s">
        <v>6</v>
      </c>
      <c r="X6" s="39" t="s">
        <v>6</v>
      </c>
      <c r="Y6" s="39" t="s">
        <v>6</v>
      </c>
    </row>
    <row r="7" spans="1:26" ht="27.75" x14ac:dyDescent="0.4">
      <c r="A7" s="38" t="s">
        <v>3</v>
      </c>
      <c r="C7" s="40" t="s">
        <v>7</v>
      </c>
      <c r="E7" s="40" t="s">
        <v>8</v>
      </c>
      <c r="G7" s="38" t="s">
        <v>9</v>
      </c>
      <c r="I7" s="41" t="s">
        <v>10</v>
      </c>
      <c r="J7" s="41" t="s">
        <v>10</v>
      </c>
      <c r="K7" s="41" t="s">
        <v>10</v>
      </c>
      <c r="M7" s="39" t="s">
        <v>11</v>
      </c>
      <c r="N7" s="39" t="s">
        <v>11</v>
      </c>
      <c r="O7" s="39" t="s">
        <v>11</v>
      </c>
      <c r="Q7" s="40" t="s">
        <v>7</v>
      </c>
      <c r="S7" s="40" t="s">
        <v>12</v>
      </c>
      <c r="U7" s="40" t="s">
        <v>8</v>
      </c>
      <c r="W7" s="40" t="s">
        <v>9</v>
      </c>
      <c r="Y7" s="40" t="s">
        <v>13</v>
      </c>
    </row>
    <row r="8" spans="1:26" ht="27.75" x14ac:dyDescent="0.4">
      <c r="A8" s="39" t="s">
        <v>3</v>
      </c>
      <c r="C8" s="39" t="s">
        <v>7</v>
      </c>
      <c r="E8" s="39" t="s">
        <v>8</v>
      </c>
      <c r="G8" s="39" t="s">
        <v>9</v>
      </c>
      <c r="I8" s="41" t="s">
        <v>7</v>
      </c>
      <c r="K8" s="41" t="s">
        <v>8</v>
      </c>
      <c r="M8" s="41" t="s">
        <v>7</v>
      </c>
      <c r="O8" s="41" t="s">
        <v>14</v>
      </c>
      <c r="Q8" s="39" t="s">
        <v>7</v>
      </c>
      <c r="S8" s="39" t="s">
        <v>12</v>
      </c>
      <c r="U8" s="39" t="s">
        <v>8</v>
      </c>
      <c r="W8" s="39" t="s">
        <v>9</v>
      </c>
      <c r="Y8" s="39" t="s">
        <v>13</v>
      </c>
    </row>
    <row r="9" spans="1:26" ht="18.75" x14ac:dyDescent="0.45">
      <c r="A9" s="2" t="s">
        <v>15</v>
      </c>
      <c r="C9" s="5">
        <v>38137</v>
      </c>
      <c r="D9" s="4"/>
      <c r="E9" s="11">
        <v>26720136</v>
      </c>
      <c r="F9" s="11"/>
      <c r="G9" s="11">
        <v>26537059.395</v>
      </c>
      <c r="H9" s="11"/>
      <c r="I9" s="11">
        <v>0</v>
      </c>
      <c r="J9" s="11"/>
      <c r="K9" s="11">
        <v>0</v>
      </c>
      <c r="L9" s="11"/>
      <c r="M9" s="11">
        <v>0</v>
      </c>
      <c r="N9" s="11"/>
      <c r="O9" s="11">
        <v>0</v>
      </c>
      <c r="P9" s="11"/>
      <c r="Q9" s="11">
        <v>38137</v>
      </c>
      <c r="R9" s="11"/>
      <c r="S9" s="11">
        <v>700</v>
      </c>
      <c r="T9" s="11"/>
      <c r="U9" s="11">
        <v>26720136</v>
      </c>
      <c r="V9" s="11"/>
      <c r="W9" s="11">
        <v>26537059.395</v>
      </c>
      <c r="Y9" s="16">
        <f>W9/78916743656162*100</f>
        <v>3.362665280592571E-5</v>
      </c>
    </row>
    <row r="10" spans="1:26" ht="18.75" x14ac:dyDescent="0.45">
      <c r="A10" s="2" t="s">
        <v>16</v>
      </c>
      <c r="C10" s="11">
        <v>108054</v>
      </c>
      <c r="D10" s="4"/>
      <c r="E10" s="11">
        <v>54076054</v>
      </c>
      <c r="F10" s="11"/>
      <c r="G10" s="11">
        <v>53705539.350000001</v>
      </c>
      <c r="H10" s="11"/>
      <c r="I10" s="11">
        <v>0</v>
      </c>
      <c r="J10" s="11"/>
      <c r="K10" s="11">
        <v>0</v>
      </c>
      <c r="L10" s="11"/>
      <c r="M10" s="11">
        <v>0</v>
      </c>
      <c r="N10" s="11"/>
      <c r="O10" s="11">
        <v>0</v>
      </c>
      <c r="P10" s="11"/>
      <c r="Q10" s="11">
        <v>108054</v>
      </c>
      <c r="R10" s="11"/>
      <c r="S10" s="11">
        <v>500</v>
      </c>
      <c r="T10" s="11"/>
      <c r="U10" s="11">
        <v>54076054</v>
      </c>
      <c r="V10" s="11"/>
      <c r="W10" s="11">
        <v>53705539.350000001</v>
      </c>
      <c r="Y10" s="16">
        <f t="shared" ref="Y10:Y22" si="0">W10/78916743656162*100</f>
        <v>6.8053415361375659E-5</v>
      </c>
    </row>
    <row r="11" spans="1:26" ht="18.75" x14ac:dyDescent="0.45">
      <c r="A11" s="2" t="s">
        <v>17</v>
      </c>
      <c r="C11" s="11">
        <v>59405940</v>
      </c>
      <c r="D11" s="4"/>
      <c r="E11" s="11">
        <v>780238653285</v>
      </c>
      <c r="F11" s="11"/>
      <c r="G11" s="11">
        <v>830986423373.30396</v>
      </c>
      <c r="H11" s="11"/>
      <c r="I11" s="11">
        <v>0</v>
      </c>
      <c r="J11" s="11"/>
      <c r="K11" s="11">
        <v>0</v>
      </c>
      <c r="L11" s="11"/>
      <c r="M11" s="11">
        <v>0</v>
      </c>
      <c r="N11" s="11"/>
      <c r="O11" s="11">
        <v>0</v>
      </c>
      <c r="P11" s="11"/>
      <c r="Q11" s="11">
        <v>59405940</v>
      </c>
      <c r="R11" s="11"/>
      <c r="S11" s="11">
        <v>14303</v>
      </c>
      <c r="T11" s="11"/>
      <c r="U11" s="11">
        <v>780238653285</v>
      </c>
      <c r="V11" s="11"/>
      <c r="W11" s="11">
        <v>844627545019.07104</v>
      </c>
      <c r="Y11" s="16">
        <f t="shared" si="0"/>
        <v>1.0702767320191127</v>
      </c>
    </row>
    <row r="12" spans="1:26" ht="18.75" x14ac:dyDescent="0.45">
      <c r="A12" s="2" t="s">
        <v>18</v>
      </c>
      <c r="C12" s="11">
        <v>5487000</v>
      </c>
      <c r="D12" s="4"/>
      <c r="E12" s="11">
        <v>998293584900</v>
      </c>
      <c r="F12" s="11"/>
      <c r="G12" s="11">
        <v>1094077629181.8</v>
      </c>
      <c r="H12" s="11"/>
      <c r="I12" s="11">
        <v>0</v>
      </c>
      <c r="J12" s="11"/>
      <c r="K12" s="11">
        <v>0</v>
      </c>
      <c r="L12" s="11"/>
      <c r="M12" s="11">
        <v>0</v>
      </c>
      <c r="N12" s="11"/>
      <c r="O12" s="11">
        <v>0</v>
      </c>
      <c r="P12" s="11"/>
      <c r="Q12" s="11">
        <v>5487000</v>
      </c>
      <c r="R12" s="11"/>
      <c r="S12" s="11">
        <v>203885</v>
      </c>
      <c r="T12" s="11"/>
      <c r="U12" s="11">
        <v>998293584900</v>
      </c>
      <c r="V12" s="11"/>
      <c r="W12" s="11">
        <v>1112060628879.75</v>
      </c>
      <c r="Y12" s="16">
        <f t="shared" si="0"/>
        <v>1.4091567611113889</v>
      </c>
    </row>
    <row r="13" spans="1:26" ht="18.75" x14ac:dyDescent="0.45">
      <c r="A13" s="2" t="s">
        <v>19</v>
      </c>
      <c r="C13" s="11">
        <v>2635520</v>
      </c>
      <c r="D13" s="4"/>
      <c r="E13" s="11">
        <v>11773894601</v>
      </c>
      <c r="F13" s="11"/>
      <c r="G13" s="11">
        <v>13067755216.128</v>
      </c>
      <c r="H13" s="11"/>
      <c r="I13" s="11">
        <v>0</v>
      </c>
      <c r="J13" s="11"/>
      <c r="K13" s="11">
        <v>0</v>
      </c>
      <c r="L13" s="11"/>
      <c r="M13" s="11">
        <v>0</v>
      </c>
      <c r="N13" s="11"/>
      <c r="O13" s="11">
        <v>0</v>
      </c>
      <c r="P13" s="11"/>
      <c r="Q13" s="11">
        <v>2635520</v>
      </c>
      <c r="R13" s="11"/>
      <c r="S13" s="11">
        <v>5810</v>
      </c>
      <c r="T13" s="11"/>
      <c r="U13" s="11">
        <v>11773894601</v>
      </c>
      <c r="V13" s="11"/>
      <c r="W13" s="11">
        <v>15221262591.360001</v>
      </c>
      <c r="Y13" s="16">
        <f t="shared" si="0"/>
        <v>1.9287747930500792E-2</v>
      </c>
    </row>
    <row r="14" spans="1:26" ht="18.75" x14ac:dyDescent="0.45">
      <c r="A14" s="2" t="s">
        <v>21</v>
      </c>
      <c r="C14" s="11">
        <v>31487911</v>
      </c>
      <c r="D14" s="4"/>
      <c r="E14" s="11">
        <v>168931310212</v>
      </c>
      <c r="F14" s="11"/>
      <c r="G14" s="11">
        <v>134060289612.263</v>
      </c>
      <c r="H14" s="11"/>
      <c r="I14" s="11">
        <v>0</v>
      </c>
      <c r="J14" s="11"/>
      <c r="K14" s="11">
        <v>0</v>
      </c>
      <c r="L14" s="11"/>
      <c r="M14" s="11">
        <v>-17493284</v>
      </c>
      <c r="N14" s="11"/>
      <c r="O14" s="11">
        <v>74370656678</v>
      </c>
      <c r="P14" s="11"/>
      <c r="Q14" s="11">
        <v>13994627</v>
      </c>
      <c r="R14" s="11"/>
      <c r="S14" s="11">
        <v>4172</v>
      </c>
      <c r="T14" s="11"/>
      <c r="U14" s="11">
        <v>75080581722</v>
      </c>
      <c r="V14" s="11"/>
      <c r="W14" s="11">
        <v>58038189620.128197</v>
      </c>
      <c r="Y14" s="16">
        <f t="shared" si="0"/>
        <v>7.3543568742520507E-2</v>
      </c>
    </row>
    <row r="15" spans="1:26" ht="18.75" x14ac:dyDescent="0.45">
      <c r="A15" s="2" t="s">
        <v>27</v>
      </c>
      <c r="C15" s="11">
        <v>0</v>
      </c>
      <c r="D15" s="4"/>
      <c r="E15" s="11">
        <v>0</v>
      </c>
      <c r="F15" s="11"/>
      <c r="G15" s="11">
        <v>0</v>
      </c>
      <c r="H15" s="11"/>
      <c r="I15" s="11">
        <v>455348</v>
      </c>
      <c r="J15" s="11"/>
      <c r="K15" s="11">
        <v>56247777785</v>
      </c>
      <c r="L15" s="11"/>
      <c r="M15" s="11">
        <v>0</v>
      </c>
      <c r="N15" s="11"/>
      <c r="O15" s="11">
        <v>0</v>
      </c>
      <c r="P15" s="11"/>
      <c r="Q15" s="11">
        <v>455348</v>
      </c>
      <c r="R15" s="11"/>
      <c r="S15" s="11">
        <v>130500</v>
      </c>
      <c r="T15" s="11"/>
      <c r="U15" s="11">
        <v>56247777785</v>
      </c>
      <c r="V15" s="11"/>
      <c r="W15" s="11">
        <v>59069347661.699997</v>
      </c>
      <c r="Y15" s="16">
        <f t="shared" si="0"/>
        <v>7.4850209125535458E-2</v>
      </c>
    </row>
    <row r="16" spans="1:26" ht="18.75" x14ac:dyDescent="0.45">
      <c r="A16" s="2" t="s">
        <v>28</v>
      </c>
      <c r="C16" s="11">
        <v>0</v>
      </c>
      <c r="D16" s="4"/>
      <c r="E16" s="11">
        <v>0</v>
      </c>
      <c r="F16" s="11"/>
      <c r="G16" s="11">
        <v>0</v>
      </c>
      <c r="H16" s="11"/>
      <c r="I16" s="11">
        <v>112392300</v>
      </c>
      <c r="J16" s="11"/>
      <c r="K16" s="11">
        <v>830527863542</v>
      </c>
      <c r="L16" s="11"/>
      <c r="M16" s="11">
        <v>0</v>
      </c>
      <c r="N16" s="11"/>
      <c r="O16" s="11">
        <v>0</v>
      </c>
      <c r="P16" s="11"/>
      <c r="Q16" s="11">
        <v>112392300</v>
      </c>
      <c r="R16" s="11"/>
      <c r="S16" s="11">
        <v>7390</v>
      </c>
      <c r="T16" s="11"/>
      <c r="U16" s="11">
        <v>830527863542</v>
      </c>
      <c r="V16" s="11"/>
      <c r="W16" s="11">
        <v>825637151372.84998</v>
      </c>
      <c r="Y16" s="16">
        <f t="shared" si="0"/>
        <v>1.0462128987102248</v>
      </c>
    </row>
    <row r="17" spans="1:25" ht="18.75" x14ac:dyDescent="0.45">
      <c r="A17" s="2" t="s">
        <v>22</v>
      </c>
      <c r="C17" s="11">
        <v>7000000</v>
      </c>
      <c r="D17" s="4"/>
      <c r="E17" s="11">
        <v>79261837200</v>
      </c>
      <c r="F17" s="11"/>
      <c r="G17" s="11">
        <v>74531388750</v>
      </c>
      <c r="H17" s="11"/>
      <c r="I17" s="11">
        <v>0</v>
      </c>
      <c r="J17" s="11"/>
      <c r="K17" s="11">
        <v>0</v>
      </c>
      <c r="L17" s="11"/>
      <c r="M17" s="11">
        <v>0</v>
      </c>
      <c r="N17" s="11"/>
      <c r="O17" s="11">
        <v>0</v>
      </c>
      <c r="P17" s="11"/>
      <c r="Q17" s="11">
        <v>7000000</v>
      </c>
      <c r="R17" s="11"/>
      <c r="S17" s="11">
        <v>10510</v>
      </c>
      <c r="T17" s="11"/>
      <c r="U17" s="11">
        <v>79261837200</v>
      </c>
      <c r="V17" s="11"/>
      <c r="W17" s="11">
        <v>73482635625</v>
      </c>
      <c r="Y17" s="16">
        <f t="shared" si="0"/>
        <v>9.3114125368833955E-2</v>
      </c>
    </row>
    <row r="18" spans="1:25" ht="18.75" x14ac:dyDescent="0.45">
      <c r="A18" s="2" t="s">
        <v>23</v>
      </c>
      <c r="C18" s="11">
        <v>1251812</v>
      </c>
      <c r="D18" s="4"/>
      <c r="E18" s="11">
        <v>281981729312</v>
      </c>
      <c r="F18" s="11"/>
      <c r="G18" s="11">
        <v>245613935965.23001</v>
      </c>
      <c r="H18" s="11"/>
      <c r="I18" s="11">
        <v>48232</v>
      </c>
      <c r="J18" s="11"/>
      <c r="K18" s="11">
        <v>9175455651</v>
      </c>
      <c r="L18" s="11"/>
      <c r="M18" s="11">
        <v>0</v>
      </c>
      <c r="N18" s="11"/>
      <c r="O18" s="11">
        <v>0</v>
      </c>
      <c r="P18" s="11"/>
      <c r="Q18" s="11">
        <v>1300044</v>
      </c>
      <c r="R18" s="11"/>
      <c r="S18" s="11">
        <v>189220</v>
      </c>
      <c r="T18" s="11"/>
      <c r="U18" s="11">
        <v>291157184963</v>
      </c>
      <c r="V18" s="11"/>
      <c r="W18" s="11">
        <v>245702207418.255</v>
      </c>
      <c r="Y18" s="16">
        <f t="shared" si="0"/>
        <v>0.31134357049598055</v>
      </c>
    </row>
    <row r="19" spans="1:25" ht="18.75" x14ac:dyDescent="0.45">
      <c r="A19" s="2" t="s">
        <v>24</v>
      </c>
      <c r="C19" s="11">
        <v>3500000</v>
      </c>
      <c r="D19" s="4"/>
      <c r="E19" s="11">
        <v>35040600000</v>
      </c>
      <c r="F19" s="11"/>
      <c r="G19" s="11">
        <v>34958437500</v>
      </c>
      <c r="H19" s="11"/>
      <c r="I19" s="11">
        <v>0</v>
      </c>
      <c r="J19" s="11"/>
      <c r="K19" s="11">
        <v>0</v>
      </c>
      <c r="L19" s="11"/>
      <c r="M19" s="11">
        <v>0</v>
      </c>
      <c r="N19" s="11"/>
      <c r="O19" s="11">
        <v>0</v>
      </c>
      <c r="P19" s="11"/>
      <c r="Q19" s="11">
        <v>3500000</v>
      </c>
      <c r="R19" s="11"/>
      <c r="S19" s="11">
        <v>10000</v>
      </c>
      <c r="T19" s="11"/>
      <c r="U19" s="11">
        <v>35040600000</v>
      </c>
      <c r="V19" s="11"/>
      <c r="W19" s="11">
        <v>34958437500</v>
      </c>
      <c r="Y19" s="16">
        <f t="shared" si="0"/>
        <v>4.4297871250634606E-2</v>
      </c>
    </row>
    <row r="20" spans="1:25" ht="18.75" x14ac:dyDescent="0.45">
      <c r="A20" s="2" t="s">
        <v>25</v>
      </c>
      <c r="C20" s="11">
        <v>5000000</v>
      </c>
      <c r="D20" s="4"/>
      <c r="E20" s="11">
        <v>64029187800</v>
      </c>
      <c r="F20" s="11"/>
      <c r="G20" s="11">
        <v>57781303125</v>
      </c>
      <c r="H20" s="11"/>
      <c r="I20" s="11">
        <v>0</v>
      </c>
      <c r="J20" s="11"/>
      <c r="K20" s="11">
        <v>0</v>
      </c>
      <c r="L20" s="11"/>
      <c r="M20" s="11">
        <v>0</v>
      </c>
      <c r="N20" s="11"/>
      <c r="O20" s="11">
        <v>0</v>
      </c>
      <c r="P20" s="11"/>
      <c r="Q20" s="11">
        <v>5000000</v>
      </c>
      <c r="R20" s="11"/>
      <c r="S20" s="11">
        <v>10935</v>
      </c>
      <c r="T20" s="11"/>
      <c r="U20" s="11">
        <v>64029187800</v>
      </c>
      <c r="V20" s="11"/>
      <c r="W20" s="11">
        <v>54610073437.5</v>
      </c>
      <c r="Y20" s="16">
        <f t="shared" si="0"/>
        <v>6.9199603160812778E-2</v>
      </c>
    </row>
    <row r="21" spans="1:25" ht="18.75" x14ac:dyDescent="0.45">
      <c r="A21" s="2" t="s">
        <v>26</v>
      </c>
      <c r="C21" s="5">
        <v>6989940</v>
      </c>
      <c r="D21" s="4"/>
      <c r="E21" s="11">
        <v>99292763722</v>
      </c>
      <c r="F21" s="11"/>
      <c r="G21" s="11">
        <v>100867990507.407</v>
      </c>
      <c r="H21" s="11"/>
      <c r="I21" s="11">
        <v>0</v>
      </c>
      <c r="J21" s="11"/>
      <c r="K21" s="11">
        <v>0</v>
      </c>
      <c r="L21" s="11"/>
      <c r="M21" s="11">
        <v>0</v>
      </c>
      <c r="N21" s="11"/>
      <c r="O21" s="11">
        <v>0</v>
      </c>
      <c r="P21" s="11"/>
      <c r="Q21" s="11">
        <v>6989940</v>
      </c>
      <c r="R21" s="11"/>
      <c r="S21" s="11">
        <v>14430</v>
      </c>
      <c r="T21" s="11"/>
      <c r="U21" s="11">
        <v>99292763722</v>
      </c>
      <c r="V21" s="11"/>
      <c r="W21" s="11">
        <v>100798137328.38499</v>
      </c>
      <c r="Y21" s="16">
        <f t="shared" si="0"/>
        <v>0.12772718774048711</v>
      </c>
    </row>
    <row r="22" spans="1:25" ht="18.75" x14ac:dyDescent="0.45">
      <c r="A22" s="2" t="s">
        <v>20</v>
      </c>
      <c r="C22" s="5">
        <v>3498656</v>
      </c>
      <c r="D22" s="4"/>
      <c r="E22" s="11">
        <v>15268134784</v>
      </c>
      <c r="F22" s="11"/>
      <c r="G22" s="11">
        <v>11417745426.4944</v>
      </c>
      <c r="H22" s="11"/>
      <c r="I22" s="11">
        <v>0</v>
      </c>
      <c r="J22" s="11"/>
      <c r="K22" s="11">
        <v>0</v>
      </c>
      <c r="L22" s="11"/>
      <c r="M22" s="11">
        <v>-1198589</v>
      </c>
      <c r="N22" s="11"/>
      <c r="O22" s="11">
        <v>2939484813</v>
      </c>
      <c r="P22" s="11"/>
      <c r="Q22" s="11">
        <v>2300067</v>
      </c>
      <c r="R22" s="11"/>
      <c r="S22" s="11">
        <v>2472</v>
      </c>
      <c r="T22" s="11"/>
      <c r="U22" s="11">
        <f>10037492388-1286</f>
        <v>10037491102</v>
      </c>
      <c r="V22" s="11"/>
      <c r="W22" s="11">
        <f>5651935318.5372-1291</f>
        <v>5651934027.5372</v>
      </c>
      <c r="Y22" s="16">
        <f t="shared" si="0"/>
        <v>7.1618946318445622E-3</v>
      </c>
    </row>
    <row r="23" spans="1:25" ht="18.75" thickBot="1" x14ac:dyDescent="0.45">
      <c r="C23" s="10">
        <f>SUM(C9:C22)</f>
        <v>126402970</v>
      </c>
      <c r="D23" s="4"/>
      <c r="E23" s="12">
        <f>SUM(E9:E22)</f>
        <v>2534192492006</v>
      </c>
      <c r="F23" s="11"/>
      <c r="G23" s="12">
        <f>SUM(G9:G22)</f>
        <v>2597443141256.3721</v>
      </c>
      <c r="H23" s="11"/>
      <c r="I23" s="12">
        <f>SUM(I9:I22)</f>
        <v>112895880</v>
      </c>
      <c r="J23" s="11"/>
      <c r="K23" s="12">
        <f>SUM(K9:K22)</f>
        <v>895951096978</v>
      </c>
      <c r="L23" s="11"/>
      <c r="M23" s="12">
        <f>SUM(M9:M22)</f>
        <v>-18691873</v>
      </c>
      <c r="N23" s="11"/>
      <c r="O23" s="12">
        <f>SUM(O9:O22)</f>
        <v>77310141491</v>
      </c>
      <c r="P23" s="11"/>
      <c r="Q23" s="12">
        <f>SUM(Q9:Q22)</f>
        <v>220606977</v>
      </c>
      <c r="R23" s="11"/>
      <c r="S23" s="12">
        <f>SUM(S9:S22)</f>
        <v>604827</v>
      </c>
      <c r="T23" s="11"/>
      <c r="U23" s="12">
        <f>SUM(U9:U22)</f>
        <v>3331062216812</v>
      </c>
      <c r="V23" s="11"/>
      <c r="W23" s="12">
        <f>SUM(W9:W22)</f>
        <v>3429937793080.2808</v>
      </c>
      <c r="Y23" s="17">
        <f>SUM(Y9:Y22)</f>
        <v>4.3462738503560443</v>
      </c>
    </row>
    <row r="24" spans="1:25" ht="18.75" thickTop="1" x14ac:dyDescent="0.4"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5" x14ac:dyDescent="0.4">
      <c r="W25" s="3"/>
    </row>
  </sheetData>
  <mergeCells count="21">
    <mergeCell ref="A2:Z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9"/>
  <sheetViews>
    <sheetView rightToLeft="1" view="pageBreakPreview" zoomScale="85" zoomScaleNormal="100" zoomScaleSheetLayoutView="85" workbookViewId="0">
      <selection activeCell="K13" sqref="K13"/>
    </sheetView>
  </sheetViews>
  <sheetFormatPr defaultRowHeight="18" x14ac:dyDescent="0.4"/>
  <cols>
    <col min="1" max="1" width="31" style="1" customWidth="1"/>
    <col min="2" max="2" width="1" style="1" customWidth="1"/>
    <col min="3" max="3" width="10.7109375" style="1" bestFit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33.285156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3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27.75" x14ac:dyDescent="0.4">
      <c r="A3" s="38" t="s">
        <v>228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27.75" x14ac:dyDescent="0.4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6" spans="1:17" ht="27.75" x14ac:dyDescent="0.4">
      <c r="A6" s="38" t="s">
        <v>3</v>
      </c>
      <c r="C6" s="39" t="s">
        <v>230</v>
      </c>
      <c r="D6" s="39" t="s">
        <v>230</v>
      </c>
      <c r="E6" s="39" t="s">
        <v>230</v>
      </c>
      <c r="F6" s="39" t="s">
        <v>230</v>
      </c>
      <c r="G6" s="39" t="s">
        <v>230</v>
      </c>
      <c r="H6" s="39" t="s">
        <v>230</v>
      </c>
      <c r="I6" s="39" t="s">
        <v>230</v>
      </c>
      <c r="K6" s="39" t="s">
        <v>231</v>
      </c>
      <c r="L6" s="39" t="s">
        <v>231</v>
      </c>
      <c r="M6" s="39" t="s">
        <v>231</v>
      </c>
      <c r="N6" s="39" t="s">
        <v>231</v>
      </c>
      <c r="O6" s="39" t="s">
        <v>231</v>
      </c>
      <c r="P6" s="39" t="s">
        <v>231</v>
      </c>
      <c r="Q6" s="39" t="s">
        <v>231</v>
      </c>
    </row>
    <row r="7" spans="1:17" ht="27.75" x14ac:dyDescent="0.4">
      <c r="A7" s="39" t="s">
        <v>3</v>
      </c>
      <c r="C7" s="41" t="s">
        <v>7</v>
      </c>
      <c r="E7" s="41" t="s">
        <v>269</v>
      </c>
      <c r="G7" s="41" t="s">
        <v>270</v>
      </c>
      <c r="I7" s="41" t="s">
        <v>272</v>
      </c>
      <c r="K7" s="41" t="s">
        <v>7</v>
      </c>
      <c r="M7" s="41" t="s">
        <v>269</v>
      </c>
      <c r="O7" s="41" t="s">
        <v>270</v>
      </c>
      <c r="Q7" s="41" t="s">
        <v>272</v>
      </c>
    </row>
    <row r="8" spans="1:17" ht="18.75" x14ac:dyDescent="0.45">
      <c r="A8" s="2" t="s">
        <v>20</v>
      </c>
      <c r="C8" s="11">
        <v>1198589</v>
      </c>
      <c r="D8" s="11"/>
      <c r="E8" s="11">
        <v>2939484813</v>
      </c>
      <c r="F8" s="11"/>
      <c r="G8" s="11">
        <v>4178426130</v>
      </c>
      <c r="H8" s="11"/>
      <c r="I8" s="11">
        <v>-1238941317</v>
      </c>
      <c r="J8" s="11"/>
      <c r="K8" s="11">
        <v>1198589</v>
      </c>
      <c r="L8" s="11"/>
      <c r="M8" s="11">
        <v>2939484813</v>
      </c>
      <c r="N8" s="11"/>
      <c r="O8" s="11">
        <v>4178426130</v>
      </c>
      <c r="P8" s="11"/>
      <c r="Q8" s="11">
        <v>-1238941317</v>
      </c>
    </row>
    <row r="9" spans="1:17" ht="18.75" x14ac:dyDescent="0.45">
      <c r="A9" s="2" t="s">
        <v>21</v>
      </c>
      <c r="C9" s="11">
        <v>17493284</v>
      </c>
      <c r="D9" s="11"/>
      <c r="E9" s="11">
        <v>74370656678</v>
      </c>
      <c r="F9" s="11"/>
      <c r="G9" s="11">
        <v>80789136945</v>
      </c>
      <c r="H9" s="11"/>
      <c r="I9" s="11">
        <v>-6418480267</v>
      </c>
      <c r="J9" s="11"/>
      <c r="K9" s="11">
        <v>56139402</v>
      </c>
      <c r="L9" s="11"/>
      <c r="M9" s="11">
        <v>454296356827</v>
      </c>
      <c r="N9" s="11"/>
      <c r="O9" s="11">
        <v>487881068888</v>
      </c>
      <c r="P9" s="11"/>
      <c r="Q9" s="11">
        <v>-33584712061</v>
      </c>
    </row>
    <row r="10" spans="1:17" ht="18.75" x14ac:dyDescent="0.45">
      <c r="A10" s="2" t="s">
        <v>273</v>
      </c>
      <c r="C10" s="11">
        <v>0</v>
      </c>
      <c r="D10" s="11"/>
      <c r="E10" s="11">
        <v>0</v>
      </c>
      <c r="F10" s="11"/>
      <c r="G10" s="11">
        <v>0</v>
      </c>
      <c r="H10" s="11"/>
      <c r="I10" s="11">
        <v>0</v>
      </c>
      <c r="J10" s="11"/>
      <c r="K10" s="11">
        <v>300000</v>
      </c>
      <c r="L10" s="11"/>
      <c r="M10" s="11">
        <v>8581548319</v>
      </c>
      <c r="N10" s="11"/>
      <c r="O10" s="11">
        <v>8645634087</v>
      </c>
      <c r="P10" s="11"/>
      <c r="Q10" s="11">
        <v>-64085768</v>
      </c>
    </row>
    <row r="11" spans="1:17" ht="18.75" x14ac:dyDescent="0.45">
      <c r="A11" s="2" t="s">
        <v>274</v>
      </c>
      <c r="C11" s="11">
        <v>0</v>
      </c>
      <c r="D11" s="11"/>
      <c r="E11" s="11">
        <v>0</v>
      </c>
      <c r="F11" s="11"/>
      <c r="G11" s="11">
        <v>0</v>
      </c>
      <c r="H11" s="11"/>
      <c r="I11" s="11">
        <v>0</v>
      </c>
      <c r="J11" s="11"/>
      <c r="K11" s="11">
        <v>25453</v>
      </c>
      <c r="L11" s="11"/>
      <c r="M11" s="11">
        <v>83393927</v>
      </c>
      <c r="N11" s="11"/>
      <c r="O11" s="11">
        <v>25453000</v>
      </c>
      <c r="P11" s="11"/>
      <c r="Q11" s="11">
        <v>57940927</v>
      </c>
    </row>
    <row r="12" spans="1:17" ht="18.75" x14ac:dyDescent="0.45">
      <c r="A12" s="2" t="s">
        <v>19</v>
      </c>
      <c r="C12" s="11">
        <v>0</v>
      </c>
      <c r="D12" s="11"/>
      <c r="E12" s="11">
        <v>0</v>
      </c>
      <c r="F12" s="11"/>
      <c r="G12" s="11">
        <v>0</v>
      </c>
      <c r="H12" s="11"/>
      <c r="I12" s="11">
        <v>0</v>
      </c>
      <c r="J12" s="11"/>
      <c r="K12" s="11">
        <v>309810</v>
      </c>
      <c r="L12" s="11"/>
      <c r="M12" s="11">
        <v>309810</v>
      </c>
      <c r="N12" s="11"/>
      <c r="O12" s="11">
        <v>1383924964</v>
      </c>
      <c r="P12" s="11"/>
      <c r="Q12" s="11">
        <v>-1383615154</v>
      </c>
    </row>
    <row r="13" spans="1:17" ht="18.75" x14ac:dyDescent="0.45">
      <c r="A13" s="2" t="s">
        <v>275</v>
      </c>
      <c r="C13" s="11">
        <v>0</v>
      </c>
      <c r="D13" s="11"/>
      <c r="E13" s="11">
        <v>0</v>
      </c>
      <c r="F13" s="11"/>
      <c r="G13" s="11">
        <v>0</v>
      </c>
      <c r="H13" s="11"/>
      <c r="I13" s="11">
        <v>0</v>
      </c>
      <c r="J13" s="11"/>
      <c r="K13" s="11">
        <v>9700000</v>
      </c>
      <c r="L13" s="11"/>
      <c r="M13" s="11">
        <v>112429043335</v>
      </c>
      <c r="N13" s="11"/>
      <c r="O13" s="11">
        <v>117547135586</v>
      </c>
      <c r="P13" s="11"/>
      <c r="Q13" s="11">
        <v>-5118092251</v>
      </c>
    </row>
    <row r="14" spans="1:17" ht="18.75" x14ac:dyDescent="0.45">
      <c r="A14" s="2" t="s">
        <v>267</v>
      </c>
      <c r="C14" s="11">
        <v>0</v>
      </c>
      <c r="D14" s="11"/>
      <c r="E14" s="11">
        <v>0</v>
      </c>
      <c r="F14" s="11"/>
      <c r="G14" s="11">
        <v>0</v>
      </c>
      <c r="H14" s="11"/>
      <c r="I14" s="11">
        <v>0</v>
      </c>
      <c r="J14" s="11"/>
      <c r="K14" s="11">
        <v>5000000</v>
      </c>
      <c r="L14" s="11"/>
      <c r="M14" s="11">
        <v>98221243869</v>
      </c>
      <c r="N14" s="11"/>
      <c r="O14" s="11">
        <v>99113398411</v>
      </c>
      <c r="P14" s="11"/>
      <c r="Q14" s="11">
        <v>-892154542</v>
      </c>
    </row>
    <row r="15" spans="1:17" ht="18.75" x14ac:dyDescent="0.45">
      <c r="A15" s="2" t="s">
        <v>276</v>
      </c>
      <c r="C15" s="11">
        <v>0</v>
      </c>
      <c r="D15" s="11"/>
      <c r="E15" s="11">
        <v>0</v>
      </c>
      <c r="F15" s="11"/>
      <c r="G15" s="11">
        <v>0</v>
      </c>
      <c r="H15" s="11"/>
      <c r="I15" s="11">
        <v>0</v>
      </c>
      <c r="J15" s="11"/>
      <c r="K15" s="11">
        <v>62000000</v>
      </c>
      <c r="L15" s="11"/>
      <c r="M15" s="11">
        <v>64835918160</v>
      </c>
      <c r="N15" s="11"/>
      <c r="O15" s="11">
        <v>61631100000</v>
      </c>
      <c r="P15" s="11"/>
      <c r="Q15" s="11">
        <v>3204818160</v>
      </c>
    </row>
    <row r="16" spans="1:17" ht="18.75" x14ac:dyDescent="0.45">
      <c r="A16" s="2" t="s">
        <v>23</v>
      </c>
      <c r="C16" s="11">
        <v>0</v>
      </c>
      <c r="D16" s="11"/>
      <c r="E16" s="11">
        <v>0</v>
      </c>
      <c r="F16" s="11"/>
      <c r="G16" s="11">
        <v>0</v>
      </c>
      <c r="H16" s="11"/>
      <c r="I16" s="11">
        <v>0</v>
      </c>
      <c r="J16" s="11"/>
      <c r="K16" s="11">
        <v>2073</v>
      </c>
      <c r="L16" s="11"/>
      <c r="M16" s="11">
        <v>428558830</v>
      </c>
      <c r="N16" s="11"/>
      <c r="O16" s="11">
        <v>423466642</v>
      </c>
      <c r="P16" s="11"/>
      <c r="Q16" s="11">
        <v>5092188</v>
      </c>
    </row>
    <row r="17" spans="1:17" ht="18.75" x14ac:dyDescent="0.45">
      <c r="A17" s="2" t="s">
        <v>278</v>
      </c>
      <c r="C17" s="11">
        <v>0</v>
      </c>
      <c r="D17" s="11"/>
      <c r="E17" s="11">
        <v>0</v>
      </c>
      <c r="F17" s="11"/>
      <c r="G17" s="11">
        <v>0</v>
      </c>
      <c r="H17" s="11"/>
      <c r="I17" s="11">
        <v>0</v>
      </c>
      <c r="J17" s="11"/>
      <c r="K17" s="11">
        <v>1394767</v>
      </c>
      <c r="L17" s="11"/>
      <c r="M17" s="11">
        <v>5034265835</v>
      </c>
      <c r="N17" s="11"/>
      <c r="O17" s="11">
        <v>6580177775</v>
      </c>
      <c r="P17" s="11"/>
      <c r="Q17" s="11">
        <v>-1545911940</v>
      </c>
    </row>
    <row r="18" spans="1:17" ht="18.75" x14ac:dyDescent="0.45">
      <c r="A18" s="2" t="s">
        <v>279</v>
      </c>
      <c r="C18" s="11">
        <v>0</v>
      </c>
      <c r="D18" s="11"/>
      <c r="E18" s="11">
        <v>0</v>
      </c>
      <c r="F18" s="11"/>
      <c r="G18" s="11">
        <v>0</v>
      </c>
      <c r="H18" s="11"/>
      <c r="I18" s="11">
        <v>0</v>
      </c>
      <c r="J18" s="11"/>
      <c r="K18" s="11">
        <v>303736</v>
      </c>
      <c r="L18" s="11"/>
      <c r="M18" s="11">
        <v>9807160571</v>
      </c>
      <c r="N18" s="11"/>
      <c r="O18" s="11">
        <v>9610472559</v>
      </c>
      <c r="P18" s="11"/>
      <c r="Q18" s="11">
        <v>196688012</v>
      </c>
    </row>
    <row r="19" spans="1:17" ht="18.75" x14ac:dyDescent="0.45">
      <c r="A19" s="2" t="s">
        <v>262</v>
      </c>
      <c r="C19" s="11">
        <v>0</v>
      </c>
      <c r="D19" s="11"/>
      <c r="E19" s="11">
        <v>0</v>
      </c>
      <c r="F19" s="11"/>
      <c r="G19" s="11">
        <v>0</v>
      </c>
      <c r="H19" s="11"/>
      <c r="I19" s="11">
        <v>0</v>
      </c>
      <c r="J19" s="11"/>
      <c r="K19" s="11">
        <v>1800000</v>
      </c>
      <c r="L19" s="11"/>
      <c r="M19" s="11">
        <v>23912570170</v>
      </c>
      <c r="N19" s="11"/>
      <c r="O19" s="11">
        <v>27911989894</v>
      </c>
      <c r="P19" s="11"/>
      <c r="Q19" s="11">
        <v>-3999419724</v>
      </c>
    </row>
    <row r="20" spans="1:17" ht="18.75" x14ac:dyDescent="0.45">
      <c r="A20" s="2" t="s">
        <v>274</v>
      </c>
      <c r="C20" s="11">
        <v>0</v>
      </c>
      <c r="D20" s="11"/>
      <c r="E20" s="11">
        <v>0</v>
      </c>
      <c r="F20" s="11"/>
      <c r="G20" s="11">
        <v>0</v>
      </c>
      <c r="H20" s="11"/>
      <c r="I20" s="11">
        <v>0</v>
      </c>
      <c r="J20" s="11"/>
      <c r="K20" s="11">
        <v>25453</v>
      </c>
      <c r="L20" s="11"/>
      <c r="M20" s="11">
        <v>25453000</v>
      </c>
      <c r="N20" s="11"/>
      <c r="O20" s="11">
        <v>25301554</v>
      </c>
      <c r="P20" s="11"/>
      <c r="Q20" s="11">
        <v>151446</v>
      </c>
    </row>
    <row r="21" spans="1:17" ht="18.75" x14ac:dyDescent="0.45">
      <c r="A21" s="2" t="s">
        <v>280</v>
      </c>
      <c r="C21" s="11">
        <v>0</v>
      </c>
      <c r="D21" s="11"/>
      <c r="E21" s="11">
        <v>0</v>
      </c>
      <c r="F21" s="11"/>
      <c r="G21" s="11">
        <v>0</v>
      </c>
      <c r="H21" s="11"/>
      <c r="I21" s="11">
        <v>0</v>
      </c>
      <c r="J21" s="11"/>
      <c r="K21" s="11">
        <v>8328</v>
      </c>
      <c r="L21" s="11"/>
      <c r="M21" s="11">
        <v>175006402</v>
      </c>
      <c r="N21" s="11"/>
      <c r="O21" s="11">
        <v>173108159</v>
      </c>
      <c r="P21" s="11"/>
      <c r="Q21" s="11">
        <v>1898243</v>
      </c>
    </row>
    <row r="22" spans="1:17" ht="18.75" x14ac:dyDescent="0.45">
      <c r="A22" s="2" t="s">
        <v>265</v>
      </c>
      <c r="C22" s="11">
        <v>0</v>
      </c>
      <c r="D22" s="11"/>
      <c r="E22" s="11">
        <v>0</v>
      </c>
      <c r="F22" s="11"/>
      <c r="G22" s="11">
        <v>0</v>
      </c>
      <c r="H22" s="11"/>
      <c r="I22" s="11">
        <v>0</v>
      </c>
      <c r="J22" s="11"/>
      <c r="K22" s="11">
        <v>325402</v>
      </c>
      <c r="L22" s="11"/>
      <c r="M22" s="11">
        <v>6940866253</v>
      </c>
      <c r="N22" s="11"/>
      <c r="O22" s="11">
        <v>7220385629</v>
      </c>
      <c r="P22" s="11"/>
      <c r="Q22" s="11">
        <v>-279519376</v>
      </c>
    </row>
    <row r="23" spans="1:17" ht="18.75" x14ac:dyDescent="0.45">
      <c r="A23" s="2" t="s">
        <v>58</v>
      </c>
      <c r="C23" s="11">
        <v>200</v>
      </c>
      <c r="D23" s="11"/>
      <c r="E23" s="11">
        <v>446387910</v>
      </c>
      <c r="F23" s="11"/>
      <c r="G23" s="11">
        <v>402659260</v>
      </c>
      <c r="H23" s="11"/>
      <c r="I23" s="11">
        <v>43728650</v>
      </c>
      <c r="J23" s="11"/>
      <c r="K23" s="11">
        <v>200</v>
      </c>
      <c r="L23" s="11"/>
      <c r="M23" s="11">
        <v>446387910</v>
      </c>
      <c r="N23" s="11"/>
      <c r="O23" s="11">
        <v>402659260</v>
      </c>
      <c r="P23" s="11"/>
      <c r="Q23" s="11">
        <v>43728650</v>
      </c>
    </row>
    <row r="24" spans="1:17" ht="18.75" x14ac:dyDescent="0.45">
      <c r="A24" s="2" t="s">
        <v>106</v>
      </c>
      <c r="C24" s="11">
        <v>2000</v>
      </c>
      <c r="D24" s="11"/>
      <c r="E24" s="11">
        <v>1989639313</v>
      </c>
      <c r="F24" s="11"/>
      <c r="G24" s="11">
        <v>1846329231</v>
      </c>
      <c r="H24" s="11"/>
      <c r="I24" s="11">
        <v>143310082</v>
      </c>
      <c r="J24" s="11"/>
      <c r="K24" s="11">
        <v>3000</v>
      </c>
      <c r="L24" s="11"/>
      <c r="M24" s="11">
        <v>2957463863</v>
      </c>
      <c r="N24" s="11"/>
      <c r="O24" s="11">
        <v>2769493847</v>
      </c>
      <c r="P24" s="11"/>
      <c r="Q24" s="11">
        <v>187970016</v>
      </c>
    </row>
    <row r="25" spans="1:17" ht="18.75" x14ac:dyDescent="0.45">
      <c r="A25" s="2" t="s">
        <v>281</v>
      </c>
      <c r="C25" s="11">
        <v>0</v>
      </c>
      <c r="D25" s="11"/>
      <c r="E25" s="11">
        <v>0</v>
      </c>
      <c r="F25" s="11"/>
      <c r="G25" s="11">
        <v>0</v>
      </c>
      <c r="H25" s="11"/>
      <c r="I25" s="11">
        <v>0</v>
      </c>
      <c r="J25" s="11"/>
      <c r="K25" s="11">
        <v>16000</v>
      </c>
      <c r="L25" s="11"/>
      <c r="M25" s="11">
        <v>16000000000</v>
      </c>
      <c r="N25" s="11"/>
      <c r="O25" s="11">
        <v>15170749200</v>
      </c>
      <c r="P25" s="11"/>
      <c r="Q25" s="11">
        <v>829250800</v>
      </c>
    </row>
    <row r="26" spans="1:17" ht="18.75" x14ac:dyDescent="0.45">
      <c r="A26" s="2" t="s">
        <v>237</v>
      </c>
      <c r="C26" s="11">
        <v>0</v>
      </c>
      <c r="D26" s="11"/>
      <c r="E26" s="11">
        <v>0</v>
      </c>
      <c r="F26" s="11"/>
      <c r="G26" s="11">
        <v>0</v>
      </c>
      <c r="H26" s="11"/>
      <c r="I26" s="11">
        <v>0</v>
      </c>
      <c r="J26" s="11"/>
      <c r="K26" s="11">
        <v>539400</v>
      </c>
      <c r="L26" s="11"/>
      <c r="M26" s="11">
        <v>539400000000</v>
      </c>
      <c r="N26" s="11"/>
      <c r="O26" s="11">
        <v>532566459348</v>
      </c>
      <c r="P26" s="11"/>
      <c r="Q26" s="11">
        <v>6833540652</v>
      </c>
    </row>
    <row r="27" spans="1:17" ht="18.75" x14ac:dyDescent="0.45">
      <c r="A27" s="2" t="s">
        <v>243</v>
      </c>
      <c r="C27" s="11">
        <v>0</v>
      </c>
      <c r="D27" s="11"/>
      <c r="E27" s="11">
        <v>0</v>
      </c>
      <c r="F27" s="11"/>
      <c r="G27" s="11">
        <v>0</v>
      </c>
      <c r="H27" s="11"/>
      <c r="I27" s="11">
        <v>0</v>
      </c>
      <c r="J27" s="11"/>
      <c r="K27" s="11">
        <v>1300000</v>
      </c>
      <c r="L27" s="11"/>
      <c r="M27" s="11">
        <v>1300000000000</v>
      </c>
      <c r="N27" s="11"/>
      <c r="O27" s="11">
        <v>1255832339125</v>
      </c>
      <c r="P27" s="11"/>
      <c r="Q27" s="11">
        <v>44167660875</v>
      </c>
    </row>
    <row r="28" spans="1:17" ht="18.75" x14ac:dyDescent="0.45">
      <c r="A28" s="2" t="s">
        <v>240</v>
      </c>
      <c r="C28" s="11">
        <v>0</v>
      </c>
      <c r="D28" s="11"/>
      <c r="E28" s="11">
        <v>0</v>
      </c>
      <c r="F28" s="11"/>
      <c r="G28" s="11">
        <v>0</v>
      </c>
      <c r="H28" s="11"/>
      <c r="I28" s="11">
        <v>0</v>
      </c>
      <c r="J28" s="11"/>
      <c r="K28" s="11">
        <v>336280</v>
      </c>
      <c r="L28" s="11"/>
      <c r="M28" s="11">
        <v>336280000000</v>
      </c>
      <c r="N28" s="11"/>
      <c r="O28" s="11">
        <v>337621418904</v>
      </c>
      <c r="P28" s="11"/>
      <c r="Q28" s="11">
        <v>-1341418904</v>
      </c>
    </row>
    <row r="29" spans="1:17" ht="18.75" x14ac:dyDescent="0.45">
      <c r="A29" s="2" t="s">
        <v>282</v>
      </c>
      <c r="C29" s="11">
        <v>0</v>
      </c>
      <c r="D29" s="11"/>
      <c r="E29" s="11">
        <v>0</v>
      </c>
      <c r="F29" s="11"/>
      <c r="G29" s="11">
        <v>0</v>
      </c>
      <c r="H29" s="11"/>
      <c r="I29" s="11">
        <v>0</v>
      </c>
      <c r="J29" s="11"/>
      <c r="K29" s="11">
        <v>20000</v>
      </c>
      <c r="L29" s="11"/>
      <c r="M29" s="11">
        <v>17866761063</v>
      </c>
      <c r="N29" s="11"/>
      <c r="O29" s="11">
        <v>17279920087</v>
      </c>
      <c r="P29" s="11"/>
      <c r="Q29" s="11">
        <v>586840976</v>
      </c>
    </row>
    <row r="30" spans="1:17" ht="18.75" x14ac:dyDescent="0.45">
      <c r="A30" s="2" t="s">
        <v>242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v>0</v>
      </c>
      <c r="J30" s="11"/>
      <c r="K30" s="11">
        <v>1300000</v>
      </c>
      <c r="L30" s="11"/>
      <c r="M30" s="11">
        <v>1300000000000</v>
      </c>
      <c r="N30" s="11"/>
      <c r="O30" s="11">
        <v>1291963189221</v>
      </c>
      <c r="P30" s="11"/>
      <c r="Q30" s="11">
        <v>8036810779</v>
      </c>
    </row>
    <row r="31" spans="1:17" ht="18.75" x14ac:dyDescent="0.45">
      <c r="A31" s="2" t="s">
        <v>70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v>0</v>
      </c>
      <c r="J31" s="11"/>
      <c r="K31" s="11">
        <v>100000</v>
      </c>
      <c r="L31" s="11"/>
      <c r="M31" s="11">
        <v>83684829380</v>
      </c>
      <c r="N31" s="11"/>
      <c r="O31" s="11">
        <v>79165648628</v>
      </c>
      <c r="P31" s="11"/>
      <c r="Q31" s="11">
        <v>4519180752</v>
      </c>
    </row>
    <row r="32" spans="1:17" ht="18.75" x14ac:dyDescent="0.45">
      <c r="A32" s="2" t="s">
        <v>283</v>
      </c>
      <c r="C32" s="11">
        <v>0</v>
      </c>
      <c r="D32" s="11"/>
      <c r="E32" s="11">
        <v>0</v>
      </c>
      <c r="F32" s="11"/>
      <c r="G32" s="11">
        <v>0</v>
      </c>
      <c r="H32" s="11"/>
      <c r="I32" s="11">
        <v>0</v>
      </c>
      <c r="J32" s="11"/>
      <c r="K32" s="11">
        <v>17203</v>
      </c>
      <c r="L32" s="11"/>
      <c r="M32" s="11">
        <v>17203000000</v>
      </c>
      <c r="N32" s="11"/>
      <c r="O32" s="11">
        <v>15440447428</v>
      </c>
      <c r="P32" s="11"/>
      <c r="Q32" s="11">
        <v>1762552572</v>
      </c>
    </row>
    <row r="33" spans="1:17" ht="18.75" x14ac:dyDescent="0.45">
      <c r="A33" s="2" t="s">
        <v>67</v>
      </c>
      <c r="C33" s="11">
        <v>0</v>
      </c>
      <c r="D33" s="11"/>
      <c r="E33" s="11">
        <v>0</v>
      </c>
      <c r="F33" s="11"/>
      <c r="G33" s="11">
        <v>0</v>
      </c>
      <c r="H33" s="11"/>
      <c r="I33" s="11">
        <v>0</v>
      </c>
      <c r="J33" s="11"/>
      <c r="K33" s="11">
        <v>100000</v>
      </c>
      <c r="L33" s="11"/>
      <c r="M33" s="11">
        <v>70399939031</v>
      </c>
      <c r="N33" s="11"/>
      <c r="O33" s="11">
        <v>67437774687</v>
      </c>
      <c r="P33" s="11"/>
      <c r="Q33" s="11">
        <v>2962164344</v>
      </c>
    </row>
    <row r="34" spans="1:17" ht="18.75" x14ac:dyDescent="0.45">
      <c r="A34" s="2" t="s">
        <v>284</v>
      </c>
      <c r="C34" s="11">
        <v>0</v>
      </c>
      <c r="D34" s="11"/>
      <c r="E34" s="11">
        <v>0</v>
      </c>
      <c r="F34" s="11"/>
      <c r="G34" s="11">
        <v>0</v>
      </c>
      <c r="H34" s="11"/>
      <c r="I34" s="11">
        <v>0</v>
      </c>
      <c r="J34" s="11"/>
      <c r="K34" s="11">
        <v>65410</v>
      </c>
      <c r="L34" s="11"/>
      <c r="M34" s="11">
        <v>45258341945</v>
      </c>
      <c r="N34" s="11"/>
      <c r="O34" s="11">
        <v>42966253904</v>
      </c>
      <c r="P34" s="11"/>
      <c r="Q34" s="11">
        <v>2292088041</v>
      </c>
    </row>
    <row r="35" spans="1:17" ht="18.75" x14ac:dyDescent="0.45">
      <c r="A35" s="2" t="s">
        <v>249</v>
      </c>
      <c r="C35" s="11">
        <v>0</v>
      </c>
      <c r="D35" s="11"/>
      <c r="E35" s="11">
        <v>0</v>
      </c>
      <c r="F35" s="11"/>
      <c r="G35" s="11">
        <v>0</v>
      </c>
      <c r="H35" s="11"/>
      <c r="I35" s="11">
        <v>0</v>
      </c>
      <c r="J35" s="11"/>
      <c r="K35" s="11">
        <v>1000</v>
      </c>
      <c r="L35" s="11"/>
      <c r="M35" s="11">
        <v>1000000000</v>
      </c>
      <c r="N35" s="11"/>
      <c r="O35" s="11">
        <v>999818750</v>
      </c>
      <c r="P35" s="11"/>
      <c r="Q35" s="11">
        <v>181250</v>
      </c>
    </row>
    <row r="36" spans="1:17" ht="18.75" x14ac:dyDescent="0.45">
      <c r="A36" s="2" t="s">
        <v>73</v>
      </c>
      <c r="C36" s="11">
        <v>0</v>
      </c>
      <c r="D36" s="11"/>
      <c r="E36" s="11">
        <v>0</v>
      </c>
      <c r="F36" s="11"/>
      <c r="G36" s="11">
        <v>0</v>
      </c>
      <c r="H36" s="11"/>
      <c r="I36" s="11">
        <v>0</v>
      </c>
      <c r="J36" s="11"/>
      <c r="K36" s="11">
        <v>100000</v>
      </c>
      <c r="L36" s="11"/>
      <c r="M36" s="11">
        <v>55189995000</v>
      </c>
      <c r="N36" s="11"/>
      <c r="O36" s="11">
        <f>53306838624-309833</f>
        <v>53306528791</v>
      </c>
      <c r="P36" s="11"/>
      <c r="Q36" s="11">
        <v>1883156376</v>
      </c>
    </row>
    <row r="37" spans="1:17" ht="18.75" x14ac:dyDescent="0.45">
      <c r="A37" s="2" t="s">
        <v>118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v>0</v>
      </c>
      <c r="J37" s="11"/>
      <c r="K37" s="11">
        <v>6000</v>
      </c>
      <c r="L37" s="11"/>
      <c r="M37" s="11">
        <v>5998912500</v>
      </c>
      <c r="N37" s="11"/>
      <c r="O37" s="11">
        <v>6000000000</v>
      </c>
      <c r="P37" s="11"/>
      <c r="Q37" s="11">
        <f>-1087500-309813</f>
        <v>-1397313</v>
      </c>
    </row>
    <row r="38" spans="1:17" ht="18.75" thickBot="1" x14ac:dyDescent="0.45">
      <c r="C38" s="12">
        <f>SUM(C8:C37)</f>
        <v>18694073</v>
      </c>
      <c r="D38" s="11"/>
      <c r="E38" s="12">
        <f>SUM(E8:E37)</f>
        <v>79746168714</v>
      </c>
      <c r="F38" s="11"/>
      <c r="G38" s="12">
        <f>SUM(G8:G37)</f>
        <v>87216551566</v>
      </c>
      <c r="H38" s="11"/>
      <c r="I38" s="12">
        <f>SUM(I8:I37)</f>
        <v>-7470382852</v>
      </c>
      <c r="J38" s="11"/>
      <c r="K38" s="12">
        <f>SUM(K8:K37)</f>
        <v>142437506</v>
      </c>
      <c r="L38" s="11"/>
      <c r="M38" s="12">
        <f>SUM(M8:M37)</f>
        <v>4579396810813</v>
      </c>
      <c r="N38" s="11"/>
      <c r="O38" s="12">
        <f>SUM(O8:O37)</f>
        <v>4551273744458</v>
      </c>
      <c r="P38" s="11"/>
      <c r="Q38" s="12">
        <f>SUM(Q8:Q37)</f>
        <v>28122446709</v>
      </c>
    </row>
    <row r="39" spans="1:17" ht="18.7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6"/>
  <sheetViews>
    <sheetView rightToLeft="1" view="pageBreakPreview" zoomScale="60" zoomScaleNormal="100" workbookViewId="0">
      <selection activeCell="C36" sqref="C36"/>
    </sheetView>
  </sheetViews>
  <sheetFormatPr defaultRowHeight="18" x14ac:dyDescent="0.4"/>
  <cols>
    <col min="1" max="1" width="30.85546875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24.710937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7.7109375" style="1" bestFit="1" customWidth="1"/>
    <col min="18" max="18" width="1" style="1" customWidth="1"/>
    <col min="19" max="19" width="18.28515625" style="1" bestFit="1" customWidth="1"/>
    <col min="20" max="20" width="1" style="1" customWidth="1"/>
    <col min="21" max="21" width="1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7.75" x14ac:dyDescent="0.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27.75" x14ac:dyDescent="0.4">
      <c r="A3" s="38" t="s">
        <v>228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27.75" x14ac:dyDescent="0.4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6" spans="1:21" ht="27.75" x14ac:dyDescent="0.4">
      <c r="A6" s="38" t="s">
        <v>3</v>
      </c>
      <c r="C6" s="39" t="s">
        <v>230</v>
      </c>
      <c r="D6" s="39" t="s">
        <v>230</v>
      </c>
      <c r="E6" s="39" t="s">
        <v>230</v>
      </c>
      <c r="F6" s="39" t="s">
        <v>230</v>
      </c>
      <c r="G6" s="39" t="s">
        <v>230</v>
      </c>
      <c r="H6" s="39" t="s">
        <v>230</v>
      </c>
      <c r="I6" s="39" t="s">
        <v>230</v>
      </c>
      <c r="J6" s="39" t="s">
        <v>230</v>
      </c>
      <c r="K6" s="39" t="s">
        <v>230</v>
      </c>
      <c r="M6" s="39" t="s">
        <v>231</v>
      </c>
      <c r="N6" s="39" t="s">
        <v>231</v>
      </c>
      <c r="O6" s="39" t="s">
        <v>231</v>
      </c>
      <c r="P6" s="39" t="s">
        <v>231</v>
      </c>
      <c r="Q6" s="39" t="s">
        <v>231</v>
      </c>
      <c r="R6" s="39" t="s">
        <v>231</v>
      </c>
      <c r="S6" s="39" t="s">
        <v>231</v>
      </c>
      <c r="T6" s="39" t="s">
        <v>231</v>
      </c>
      <c r="U6" s="39" t="s">
        <v>231</v>
      </c>
    </row>
    <row r="7" spans="1:21" ht="59.25" customHeight="1" x14ac:dyDescent="0.4">
      <c r="A7" s="39" t="s">
        <v>3</v>
      </c>
      <c r="C7" s="41" t="s">
        <v>285</v>
      </c>
      <c r="E7" s="41" t="s">
        <v>286</v>
      </c>
      <c r="G7" s="41" t="s">
        <v>287</v>
      </c>
      <c r="I7" s="41" t="s">
        <v>147</v>
      </c>
      <c r="K7" s="39" t="s">
        <v>288</v>
      </c>
      <c r="M7" s="41" t="s">
        <v>285</v>
      </c>
      <c r="O7" s="41" t="s">
        <v>286</v>
      </c>
      <c r="Q7" s="41" t="s">
        <v>287</v>
      </c>
      <c r="S7" s="41" t="s">
        <v>147</v>
      </c>
      <c r="U7" s="42" t="s">
        <v>344</v>
      </c>
    </row>
    <row r="8" spans="1:21" ht="26.25" customHeight="1" x14ac:dyDescent="0.55000000000000004">
      <c r="A8" s="25" t="s">
        <v>20</v>
      </c>
      <c r="B8" s="26"/>
      <c r="C8" s="27">
        <v>0</v>
      </c>
      <c r="D8" s="27"/>
      <c r="E8" s="27">
        <v>1508924097</v>
      </c>
      <c r="F8" s="27"/>
      <c r="G8" s="27">
        <v>-1238941317</v>
      </c>
      <c r="H8" s="27"/>
      <c r="I8" s="27">
        <v>269982780</v>
      </c>
      <c r="J8" s="28"/>
      <c r="K8" s="16">
        <f t="shared" ref="K8:K34" si="0">I8/1391880721387*100</f>
        <v>1.9396976756094728E-2</v>
      </c>
      <c r="L8" s="28"/>
      <c r="M8" s="27">
        <v>0</v>
      </c>
      <c r="N8" s="27"/>
      <c r="O8" s="27">
        <v>-2341465260</v>
      </c>
      <c r="P8" s="27"/>
      <c r="Q8" s="27">
        <v>-1238941317</v>
      </c>
      <c r="R8" s="27"/>
      <c r="S8" s="27">
        <f>M8+O8+Q8</f>
        <v>-3580406577</v>
      </c>
      <c r="T8" s="28"/>
      <c r="U8" s="16">
        <f t="shared" ref="U8:U34" si="1">S8/9303783388081*100</f>
        <v>-3.8483339816217446E-2</v>
      </c>
    </row>
    <row r="9" spans="1:21" ht="26.25" customHeight="1" x14ac:dyDescent="0.55000000000000004">
      <c r="A9" s="25" t="s">
        <v>277</v>
      </c>
      <c r="B9" s="26"/>
      <c r="C9" s="27">
        <v>0</v>
      </c>
      <c r="D9" s="27"/>
      <c r="E9" s="27">
        <v>0</v>
      </c>
      <c r="F9" s="27"/>
      <c r="G9" s="27">
        <v>0</v>
      </c>
      <c r="H9" s="27"/>
      <c r="I9" s="27">
        <v>0</v>
      </c>
      <c r="J9" s="28"/>
      <c r="K9" s="16">
        <f t="shared" si="0"/>
        <v>0</v>
      </c>
      <c r="L9" s="28"/>
      <c r="M9" s="27">
        <v>0</v>
      </c>
      <c r="N9" s="27"/>
      <c r="O9" s="27">
        <v>0</v>
      </c>
      <c r="P9" s="27"/>
      <c r="Q9" s="27">
        <v>425196000</v>
      </c>
      <c r="R9" s="27"/>
      <c r="S9" s="27">
        <f t="shared" ref="S9:S34" si="2">M9+O9+Q9</f>
        <v>425196000</v>
      </c>
      <c r="T9" s="28"/>
      <c r="U9" s="16">
        <f t="shared" si="1"/>
        <v>4.5701407939560922E-3</v>
      </c>
    </row>
    <row r="10" spans="1:21" ht="26.25" customHeight="1" x14ac:dyDescent="0.55000000000000004">
      <c r="A10" s="25" t="s">
        <v>26</v>
      </c>
      <c r="B10" s="26"/>
      <c r="C10" s="27">
        <v>0</v>
      </c>
      <c r="D10" s="27"/>
      <c r="E10" s="27">
        <v>109276792</v>
      </c>
      <c r="F10" s="27"/>
      <c r="G10" s="27">
        <v>0</v>
      </c>
      <c r="H10" s="27"/>
      <c r="I10" s="27">
        <v>109276792</v>
      </c>
      <c r="J10" s="28"/>
      <c r="K10" s="16">
        <f t="shared" si="0"/>
        <v>7.8510169959898866E-3</v>
      </c>
      <c r="L10" s="28"/>
      <c r="M10" s="27">
        <v>0</v>
      </c>
      <c r="N10" s="27"/>
      <c r="O10" s="27">
        <v>1311211665</v>
      </c>
      <c r="P10" s="27"/>
      <c r="Q10" s="27">
        <v>0</v>
      </c>
      <c r="R10" s="27"/>
      <c r="S10" s="27">
        <f t="shared" si="2"/>
        <v>1311211665</v>
      </c>
      <c r="T10" s="28"/>
      <c r="U10" s="16">
        <f t="shared" si="1"/>
        <v>1.409331677562251E-2</v>
      </c>
    </row>
    <row r="11" spans="1:21" ht="26.25" customHeight="1" x14ac:dyDescent="0.55000000000000004">
      <c r="A11" s="25" t="s">
        <v>23</v>
      </c>
      <c r="B11" s="26"/>
      <c r="C11" s="27">
        <v>0</v>
      </c>
      <c r="D11" s="27"/>
      <c r="E11" s="27">
        <v>178974723</v>
      </c>
      <c r="F11" s="27"/>
      <c r="G11" s="27">
        <v>0</v>
      </c>
      <c r="H11" s="27"/>
      <c r="I11" s="27">
        <v>178974723</v>
      </c>
      <c r="J11" s="28"/>
      <c r="K11" s="16">
        <f t="shared" si="0"/>
        <v>1.2858481351882858E-2</v>
      </c>
      <c r="L11" s="28"/>
      <c r="M11" s="27">
        <v>0</v>
      </c>
      <c r="N11" s="27"/>
      <c r="O11" s="27">
        <v>-379305266</v>
      </c>
      <c r="P11" s="27"/>
      <c r="Q11" s="27">
        <v>5092188</v>
      </c>
      <c r="R11" s="27"/>
      <c r="S11" s="27">
        <f t="shared" si="2"/>
        <v>-374213078</v>
      </c>
      <c r="T11" s="28"/>
      <c r="U11" s="16">
        <f t="shared" si="1"/>
        <v>-4.0221602587975263E-3</v>
      </c>
    </row>
    <row r="12" spans="1:21" ht="26.25" customHeight="1" x14ac:dyDescent="0.55000000000000004">
      <c r="A12" s="25" t="s">
        <v>25</v>
      </c>
      <c r="B12" s="26"/>
      <c r="C12" s="27">
        <v>0</v>
      </c>
      <c r="D12" s="27"/>
      <c r="E12" s="27">
        <v>87486183</v>
      </c>
      <c r="F12" s="27"/>
      <c r="G12" s="27">
        <v>0</v>
      </c>
      <c r="H12" s="27"/>
      <c r="I12" s="27">
        <v>87486183</v>
      </c>
      <c r="J12" s="28"/>
      <c r="K12" s="16">
        <f t="shared" si="0"/>
        <v>6.2854655327663845E-3</v>
      </c>
      <c r="L12" s="28"/>
      <c r="M12" s="27">
        <v>0</v>
      </c>
      <c r="N12" s="27"/>
      <c r="O12" s="27">
        <v>-8681432</v>
      </c>
      <c r="P12" s="27"/>
      <c r="Q12" s="27">
        <v>0</v>
      </c>
      <c r="R12" s="27"/>
      <c r="S12" s="27">
        <f t="shared" si="2"/>
        <v>-8681432</v>
      </c>
      <c r="T12" s="28"/>
      <c r="U12" s="16">
        <f t="shared" si="1"/>
        <v>-9.3310770875445264E-5</v>
      </c>
    </row>
    <row r="13" spans="1:21" ht="26.25" customHeight="1" x14ac:dyDescent="0.55000000000000004">
      <c r="A13" s="25" t="s">
        <v>24</v>
      </c>
      <c r="B13" s="26"/>
      <c r="C13" s="27">
        <v>0</v>
      </c>
      <c r="D13" s="27"/>
      <c r="E13" s="27">
        <v>0</v>
      </c>
      <c r="F13" s="27"/>
      <c r="G13" s="27">
        <v>0</v>
      </c>
      <c r="H13" s="27"/>
      <c r="I13" s="27">
        <v>0</v>
      </c>
      <c r="J13" s="28"/>
      <c r="K13" s="16">
        <f t="shared" si="0"/>
        <v>0</v>
      </c>
      <c r="L13" s="28"/>
      <c r="M13" s="27">
        <v>0</v>
      </c>
      <c r="N13" s="27"/>
      <c r="O13" s="27">
        <v>-70754723</v>
      </c>
      <c r="P13" s="27"/>
      <c r="Q13" s="27">
        <v>0</v>
      </c>
      <c r="R13" s="27"/>
      <c r="S13" s="27">
        <f t="shared" si="2"/>
        <v>-70754723</v>
      </c>
      <c r="T13" s="28"/>
      <c r="U13" s="16">
        <f t="shared" si="1"/>
        <v>-7.6049409201253855E-4</v>
      </c>
    </row>
    <row r="14" spans="1:21" ht="26.25" customHeight="1" x14ac:dyDescent="0.55000000000000004">
      <c r="A14" s="25" t="s">
        <v>22</v>
      </c>
      <c r="B14" s="26"/>
      <c r="C14" s="27">
        <v>0</v>
      </c>
      <c r="D14" s="27"/>
      <c r="E14" s="27">
        <v>100841319</v>
      </c>
      <c r="F14" s="27"/>
      <c r="G14" s="27">
        <v>0</v>
      </c>
      <c r="H14" s="27"/>
      <c r="I14" s="27">
        <v>100841319</v>
      </c>
      <c r="J14" s="28"/>
      <c r="K14" s="16">
        <f t="shared" si="0"/>
        <v>7.2449684409388385E-3</v>
      </c>
      <c r="L14" s="28"/>
      <c r="M14" s="27">
        <v>0</v>
      </c>
      <c r="N14" s="27"/>
      <c r="O14" s="27">
        <v>-70636578</v>
      </c>
      <c r="P14" s="27"/>
      <c r="Q14" s="27">
        <v>0</v>
      </c>
      <c r="R14" s="27"/>
      <c r="S14" s="27">
        <f t="shared" si="2"/>
        <v>-70636578</v>
      </c>
      <c r="T14" s="28"/>
      <c r="U14" s="16">
        <f t="shared" si="1"/>
        <v>-7.5922423226761635E-4</v>
      </c>
    </row>
    <row r="15" spans="1:21" ht="26.25" customHeight="1" x14ac:dyDescent="0.55000000000000004">
      <c r="A15" s="25" t="s">
        <v>21</v>
      </c>
      <c r="B15" s="26"/>
      <c r="C15" s="27">
        <v>0</v>
      </c>
      <c r="D15" s="27"/>
      <c r="E15" s="27">
        <v>6280796763</v>
      </c>
      <c r="F15" s="27"/>
      <c r="G15" s="27">
        <v>-6418480267</v>
      </c>
      <c r="H15" s="27"/>
      <c r="I15" s="27">
        <v>-137683504</v>
      </c>
      <c r="J15" s="28"/>
      <c r="K15" s="16">
        <f t="shared" si="0"/>
        <v>-9.8919039458208232E-3</v>
      </c>
      <c r="L15" s="28"/>
      <c r="M15" s="27">
        <v>40420369440</v>
      </c>
      <c r="N15" s="27"/>
      <c r="O15" s="27">
        <v>-5064698603</v>
      </c>
      <c r="P15" s="27"/>
      <c r="Q15" s="27">
        <v>-33584712061</v>
      </c>
      <c r="R15" s="27"/>
      <c r="S15" s="27">
        <f t="shared" si="2"/>
        <v>1770958776</v>
      </c>
      <c r="T15" s="28"/>
      <c r="U15" s="16">
        <f t="shared" si="1"/>
        <v>1.9034823814457681E-2</v>
      </c>
    </row>
    <row r="16" spans="1:21" ht="26.25" customHeight="1" x14ac:dyDescent="0.55000000000000004">
      <c r="A16" s="25" t="s">
        <v>273</v>
      </c>
      <c r="B16" s="26"/>
      <c r="C16" s="27">
        <v>0</v>
      </c>
      <c r="D16" s="27"/>
      <c r="E16" s="27">
        <v>0</v>
      </c>
      <c r="F16" s="27"/>
      <c r="G16" s="27">
        <v>0</v>
      </c>
      <c r="H16" s="27"/>
      <c r="I16" s="27">
        <v>0</v>
      </c>
      <c r="J16" s="28"/>
      <c r="K16" s="16">
        <f t="shared" si="0"/>
        <v>0</v>
      </c>
      <c r="L16" s="28"/>
      <c r="M16" s="27">
        <v>0</v>
      </c>
      <c r="N16" s="27"/>
      <c r="O16" s="27">
        <v>0</v>
      </c>
      <c r="P16" s="27"/>
      <c r="Q16" s="27">
        <v>-64085768</v>
      </c>
      <c r="R16" s="27"/>
      <c r="S16" s="27">
        <f t="shared" si="2"/>
        <v>-64085768</v>
      </c>
      <c r="T16" s="28"/>
      <c r="U16" s="16">
        <f t="shared" si="1"/>
        <v>-6.8881405904290234E-4</v>
      </c>
    </row>
    <row r="17" spans="1:21" ht="26.25" customHeight="1" x14ac:dyDescent="0.55000000000000004">
      <c r="A17" s="25" t="s">
        <v>274</v>
      </c>
      <c r="B17" s="26"/>
      <c r="C17" s="27">
        <v>0</v>
      </c>
      <c r="D17" s="27"/>
      <c r="E17" s="27">
        <v>0</v>
      </c>
      <c r="F17" s="27"/>
      <c r="G17" s="27">
        <v>0</v>
      </c>
      <c r="H17" s="27"/>
      <c r="I17" s="27">
        <v>0</v>
      </c>
      <c r="J17" s="28"/>
      <c r="K17" s="16">
        <f t="shared" si="0"/>
        <v>0</v>
      </c>
      <c r="L17" s="28"/>
      <c r="M17" s="27">
        <v>0</v>
      </c>
      <c r="N17" s="27"/>
      <c r="O17" s="27">
        <v>0</v>
      </c>
      <c r="P17" s="27"/>
      <c r="Q17" s="27">
        <v>57940927</v>
      </c>
      <c r="R17" s="27"/>
      <c r="S17" s="27">
        <f t="shared" si="2"/>
        <v>57940927</v>
      </c>
      <c r="T17" s="28"/>
      <c r="U17" s="16">
        <f t="shared" si="1"/>
        <v>6.2276736874837004E-4</v>
      </c>
    </row>
    <row r="18" spans="1:21" ht="26.25" customHeight="1" x14ac:dyDescent="0.55000000000000004">
      <c r="A18" s="25" t="s">
        <v>19</v>
      </c>
      <c r="B18" s="26"/>
      <c r="C18" s="27">
        <v>0</v>
      </c>
      <c r="D18" s="27"/>
      <c r="E18" s="27">
        <v>37405908</v>
      </c>
      <c r="F18" s="27"/>
      <c r="G18" s="27">
        <v>0</v>
      </c>
      <c r="H18" s="27"/>
      <c r="I18" s="27">
        <v>37405908</v>
      </c>
      <c r="J18" s="28"/>
      <c r="K18" s="16">
        <f t="shared" si="0"/>
        <v>2.6874363172963022E-3</v>
      </c>
      <c r="L18" s="28"/>
      <c r="M18" s="27">
        <v>0</v>
      </c>
      <c r="N18" s="27"/>
      <c r="O18" s="27">
        <v>1332261853</v>
      </c>
      <c r="P18" s="27"/>
      <c r="Q18" s="27">
        <v>-1383615154</v>
      </c>
      <c r="R18" s="27"/>
      <c r="S18" s="27">
        <f t="shared" si="2"/>
        <v>-51353301</v>
      </c>
      <c r="T18" s="28"/>
      <c r="U18" s="16">
        <f t="shared" si="1"/>
        <v>-5.5196148553703745E-4</v>
      </c>
    </row>
    <row r="19" spans="1:21" ht="26.25" customHeight="1" x14ac:dyDescent="0.55000000000000004">
      <c r="A19" s="25" t="s">
        <v>275</v>
      </c>
      <c r="B19" s="26"/>
      <c r="C19" s="27">
        <v>0</v>
      </c>
      <c r="D19" s="27"/>
      <c r="E19" s="27">
        <v>0</v>
      </c>
      <c r="F19" s="27"/>
      <c r="G19" s="27">
        <v>0</v>
      </c>
      <c r="H19" s="27"/>
      <c r="I19" s="27">
        <v>0</v>
      </c>
      <c r="J19" s="28"/>
      <c r="K19" s="16">
        <f t="shared" si="0"/>
        <v>0</v>
      </c>
      <c r="L19" s="28"/>
      <c r="M19" s="27">
        <v>0</v>
      </c>
      <c r="N19" s="27"/>
      <c r="O19" s="27">
        <v>0</v>
      </c>
      <c r="P19" s="27"/>
      <c r="Q19" s="27">
        <v>-5118092251</v>
      </c>
      <c r="R19" s="27"/>
      <c r="S19" s="27">
        <f t="shared" si="2"/>
        <v>-5118092251</v>
      </c>
      <c r="T19" s="28"/>
      <c r="U19" s="16">
        <f t="shared" si="1"/>
        <v>-5.5010870712625851E-2</v>
      </c>
    </row>
    <row r="20" spans="1:21" ht="26.25" customHeight="1" x14ac:dyDescent="0.55000000000000004">
      <c r="A20" s="25" t="s">
        <v>267</v>
      </c>
      <c r="B20" s="26"/>
      <c r="C20" s="27">
        <v>0</v>
      </c>
      <c r="D20" s="27"/>
      <c r="E20" s="27">
        <v>0</v>
      </c>
      <c r="F20" s="27"/>
      <c r="G20" s="27">
        <v>0</v>
      </c>
      <c r="H20" s="27"/>
      <c r="I20" s="27">
        <v>0</v>
      </c>
      <c r="J20" s="28"/>
      <c r="K20" s="16">
        <f t="shared" si="0"/>
        <v>0</v>
      </c>
      <c r="L20" s="28"/>
      <c r="M20" s="27">
        <v>4247091034</v>
      </c>
      <c r="N20" s="27"/>
      <c r="O20" s="27">
        <v>0</v>
      </c>
      <c r="P20" s="27"/>
      <c r="Q20" s="27">
        <v>-892154542</v>
      </c>
      <c r="R20" s="27"/>
      <c r="S20" s="27">
        <f t="shared" si="2"/>
        <v>3354936492</v>
      </c>
      <c r="T20" s="28"/>
      <c r="U20" s="16">
        <f t="shared" si="1"/>
        <v>3.6059916187408038E-2</v>
      </c>
    </row>
    <row r="21" spans="1:21" ht="26.25" customHeight="1" x14ac:dyDescent="0.55000000000000004">
      <c r="A21" s="25" t="s">
        <v>276</v>
      </c>
      <c r="B21" s="26"/>
      <c r="C21" s="27">
        <v>0</v>
      </c>
      <c r="D21" s="27"/>
      <c r="E21" s="27">
        <v>0</v>
      </c>
      <c r="F21" s="27"/>
      <c r="G21" s="27">
        <v>0</v>
      </c>
      <c r="H21" s="27"/>
      <c r="I21" s="27">
        <v>0</v>
      </c>
      <c r="J21" s="28"/>
      <c r="K21" s="16">
        <f t="shared" si="0"/>
        <v>0</v>
      </c>
      <c r="L21" s="28"/>
      <c r="M21" s="27">
        <v>0</v>
      </c>
      <c r="N21" s="27"/>
      <c r="O21" s="27">
        <v>0</v>
      </c>
      <c r="P21" s="27"/>
      <c r="Q21" s="27">
        <v>3204818160</v>
      </c>
      <c r="R21" s="27"/>
      <c r="S21" s="27">
        <f t="shared" si="2"/>
        <v>3204818160</v>
      </c>
      <c r="T21" s="28"/>
      <c r="U21" s="16">
        <f t="shared" si="1"/>
        <v>3.4446396979810022E-2</v>
      </c>
    </row>
    <row r="22" spans="1:21" ht="26.25" customHeight="1" x14ac:dyDescent="0.55000000000000004">
      <c r="A22" s="25" t="s">
        <v>278</v>
      </c>
      <c r="B22" s="26"/>
      <c r="C22" s="27">
        <v>0</v>
      </c>
      <c r="D22" s="27"/>
      <c r="E22" s="27">
        <v>0</v>
      </c>
      <c r="F22" s="27"/>
      <c r="G22" s="27">
        <v>0</v>
      </c>
      <c r="H22" s="27"/>
      <c r="I22" s="27">
        <v>0</v>
      </c>
      <c r="J22" s="28"/>
      <c r="K22" s="16">
        <f t="shared" si="0"/>
        <v>0</v>
      </c>
      <c r="L22" s="28"/>
      <c r="M22" s="27">
        <v>0</v>
      </c>
      <c r="N22" s="27"/>
      <c r="O22" s="27">
        <v>0</v>
      </c>
      <c r="P22" s="27"/>
      <c r="Q22" s="27">
        <v>-1545911940</v>
      </c>
      <c r="R22" s="27"/>
      <c r="S22" s="27">
        <f t="shared" si="2"/>
        <v>-1545911940</v>
      </c>
      <c r="T22" s="28"/>
      <c r="U22" s="16">
        <f t="shared" si="1"/>
        <v>-1.6615949399471776E-2</v>
      </c>
    </row>
    <row r="23" spans="1:21" ht="26.25" customHeight="1" x14ac:dyDescent="0.55000000000000004">
      <c r="A23" s="25" t="s">
        <v>279</v>
      </c>
      <c r="B23" s="26"/>
      <c r="C23" s="27">
        <v>0</v>
      </c>
      <c r="D23" s="27"/>
      <c r="E23" s="27">
        <v>0</v>
      </c>
      <c r="F23" s="27"/>
      <c r="G23" s="27">
        <v>0</v>
      </c>
      <c r="H23" s="27"/>
      <c r="I23" s="27">
        <v>0</v>
      </c>
      <c r="J23" s="28"/>
      <c r="K23" s="16">
        <f t="shared" si="0"/>
        <v>0</v>
      </c>
      <c r="L23" s="28"/>
      <c r="M23" s="27">
        <v>0</v>
      </c>
      <c r="N23" s="27"/>
      <c r="O23" s="27">
        <v>0</v>
      </c>
      <c r="P23" s="27"/>
      <c r="Q23" s="27">
        <v>196688012</v>
      </c>
      <c r="R23" s="27"/>
      <c r="S23" s="27">
        <f t="shared" si="2"/>
        <v>196688012</v>
      </c>
      <c r="T23" s="28"/>
      <c r="U23" s="16">
        <f t="shared" si="1"/>
        <v>2.1140648249826557E-3</v>
      </c>
    </row>
    <row r="24" spans="1:21" ht="26.25" customHeight="1" x14ac:dyDescent="0.55000000000000004">
      <c r="A24" s="25" t="s">
        <v>262</v>
      </c>
      <c r="B24" s="26"/>
      <c r="C24" s="27">
        <v>0</v>
      </c>
      <c r="D24" s="27"/>
      <c r="E24" s="27">
        <v>0</v>
      </c>
      <c r="F24" s="27"/>
      <c r="G24" s="27">
        <v>0</v>
      </c>
      <c r="H24" s="27"/>
      <c r="I24" s="27">
        <v>0</v>
      </c>
      <c r="J24" s="28"/>
      <c r="K24" s="16">
        <f t="shared" si="0"/>
        <v>0</v>
      </c>
      <c r="L24" s="28"/>
      <c r="M24" s="27">
        <v>3474000000</v>
      </c>
      <c r="N24" s="27"/>
      <c r="O24" s="27">
        <v>0</v>
      </c>
      <c r="P24" s="27"/>
      <c r="Q24" s="27">
        <v>-3999419724</v>
      </c>
      <c r="R24" s="27"/>
      <c r="S24" s="27">
        <f t="shared" si="2"/>
        <v>-525419724</v>
      </c>
      <c r="T24" s="28"/>
      <c r="U24" s="16">
        <f t="shared" si="1"/>
        <v>-5.6473770087243306E-3</v>
      </c>
    </row>
    <row r="25" spans="1:21" ht="26.25" customHeight="1" x14ac:dyDescent="0.55000000000000004">
      <c r="A25" s="25" t="s">
        <v>274</v>
      </c>
      <c r="B25" s="26"/>
      <c r="C25" s="27">
        <v>0</v>
      </c>
      <c r="D25" s="27"/>
      <c r="E25" s="27">
        <v>0</v>
      </c>
      <c r="F25" s="27"/>
      <c r="G25" s="27">
        <v>0</v>
      </c>
      <c r="H25" s="27"/>
      <c r="I25" s="27">
        <v>0</v>
      </c>
      <c r="J25" s="28"/>
      <c r="K25" s="16">
        <f t="shared" si="0"/>
        <v>0</v>
      </c>
      <c r="L25" s="28"/>
      <c r="M25" s="27">
        <v>0</v>
      </c>
      <c r="N25" s="27"/>
      <c r="O25" s="27">
        <v>0</v>
      </c>
      <c r="P25" s="27"/>
      <c r="Q25" s="27">
        <v>151446</v>
      </c>
      <c r="R25" s="27"/>
      <c r="S25" s="27">
        <f t="shared" si="2"/>
        <v>151446</v>
      </c>
      <c r="T25" s="28"/>
      <c r="U25" s="16">
        <f t="shared" si="1"/>
        <v>1.6277894022556051E-6</v>
      </c>
    </row>
    <row r="26" spans="1:21" ht="26.25" customHeight="1" x14ac:dyDescent="0.55000000000000004">
      <c r="A26" s="25" t="s">
        <v>280</v>
      </c>
      <c r="B26" s="26"/>
      <c r="C26" s="27">
        <v>0</v>
      </c>
      <c r="D26" s="27"/>
      <c r="E26" s="27">
        <v>0</v>
      </c>
      <c r="F26" s="27"/>
      <c r="G26" s="27">
        <v>0</v>
      </c>
      <c r="H26" s="27"/>
      <c r="I26" s="27">
        <v>0</v>
      </c>
      <c r="J26" s="28"/>
      <c r="K26" s="16">
        <f t="shared" si="0"/>
        <v>0</v>
      </c>
      <c r="L26" s="28"/>
      <c r="M26" s="27">
        <v>0</v>
      </c>
      <c r="N26" s="27"/>
      <c r="O26" s="27">
        <v>0</v>
      </c>
      <c r="P26" s="27"/>
      <c r="Q26" s="27">
        <v>1898243</v>
      </c>
      <c r="R26" s="27"/>
      <c r="S26" s="27">
        <f t="shared" si="2"/>
        <v>1898243</v>
      </c>
      <c r="T26" s="28"/>
      <c r="U26" s="16">
        <f t="shared" si="1"/>
        <v>2.0402914823144137E-5</v>
      </c>
    </row>
    <row r="27" spans="1:21" ht="26.25" customHeight="1" x14ac:dyDescent="0.55000000000000004">
      <c r="A27" s="25" t="s">
        <v>265</v>
      </c>
      <c r="B27" s="26"/>
      <c r="C27" s="27">
        <v>0</v>
      </c>
      <c r="D27" s="27"/>
      <c r="E27" s="27">
        <v>0</v>
      </c>
      <c r="F27" s="27"/>
      <c r="G27" s="27">
        <v>0</v>
      </c>
      <c r="H27" s="27"/>
      <c r="I27" s="27">
        <v>0</v>
      </c>
      <c r="J27" s="28"/>
      <c r="K27" s="16">
        <f t="shared" si="0"/>
        <v>0</v>
      </c>
      <c r="L27" s="28"/>
      <c r="M27" s="27">
        <v>139922860</v>
      </c>
      <c r="N27" s="27"/>
      <c r="O27" s="27">
        <v>0</v>
      </c>
      <c r="P27" s="27"/>
      <c r="Q27" s="27">
        <v>-279519376</v>
      </c>
      <c r="R27" s="27"/>
      <c r="S27" s="27">
        <f t="shared" si="2"/>
        <v>-139596516</v>
      </c>
      <c r="T27" s="28"/>
      <c r="U27" s="16">
        <f t="shared" si="1"/>
        <v>-1.5004274086909198E-3</v>
      </c>
    </row>
    <row r="28" spans="1:21" ht="26.25" customHeight="1" x14ac:dyDescent="0.55000000000000004">
      <c r="A28" s="25" t="s">
        <v>17</v>
      </c>
      <c r="B28" s="26"/>
      <c r="C28" s="27">
        <v>0</v>
      </c>
      <c r="D28" s="27"/>
      <c r="E28" s="27">
        <v>13641121646</v>
      </c>
      <c r="F28" s="27"/>
      <c r="G28" s="27">
        <v>0</v>
      </c>
      <c r="H28" s="27"/>
      <c r="I28" s="27">
        <v>13641121646</v>
      </c>
      <c r="J28" s="28"/>
      <c r="K28" s="16">
        <f t="shared" si="0"/>
        <v>0.98004961462550555</v>
      </c>
      <c r="L28" s="28"/>
      <c r="M28" s="27">
        <v>17323436565</v>
      </c>
      <c r="N28" s="27"/>
      <c r="O28" s="27">
        <v>64388891734</v>
      </c>
      <c r="P28" s="27"/>
      <c r="Q28" s="27">
        <v>0</v>
      </c>
      <c r="R28" s="27"/>
      <c r="S28" s="27">
        <f t="shared" si="2"/>
        <v>81712328299</v>
      </c>
      <c r="T28" s="28"/>
      <c r="U28" s="16">
        <f t="shared" si="1"/>
        <v>0.8782698918343369</v>
      </c>
    </row>
    <row r="29" spans="1:21" ht="26.25" customHeight="1" x14ac:dyDescent="0.55000000000000004">
      <c r="A29" s="25" t="s">
        <v>18</v>
      </c>
      <c r="B29" s="26"/>
      <c r="C29" s="27">
        <v>0</v>
      </c>
      <c r="D29" s="27"/>
      <c r="E29" s="27">
        <v>17982999698</v>
      </c>
      <c r="F29" s="27"/>
      <c r="G29" s="27">
        <v>0</v>
      </c>
      <c r="H29" s="27"/>
      <c r="I29" s="27">
        <v>17982999698</v>
      </c>
      <c r="J29" s="28"/>
      <c r="K29" s="16">
        <f t="shared" si="0"/>
        <v>1.2919928713489226</v>
      </c>
      <c r="L29" s="28"/>
      <c r="M29" s="27">
        <v>96022500000</v>
      </c>
      <c r="N29" s="27"/>
      <c r="O29" s="27">
        <v>104707202063</v>
      </c>
      <c r="P29" s="27"/>
      <c r="Q29" s="27">
        <v>0</v>
      </c>
      <c r="R29" s="27"/>
      <c r="S29" s="27">
        <f t="shared" si="2"/>
        <v>200729702063</v>
      </c>
      <c r="T29" s="28"/>
      <c r="U29" s="16">
        <f t="shared" si="1"/>
        <v>2.1575061852810671</v>
      </c>
    </row>
    <row r="30" spans="1:21" ht="26.25" customHeight="1" x14ac:dyDescent="0.55000000000000004">
      <c r="A30" s="25" t="s">
        <v>28</v>
      </c>
      <c r="B30" s="26"/>
      <c r="C30" s="27">
        <v>0</v>
      </c>
      <c r="D30" s="27"/>
      <c r="E30" s="27">
        <v>-5932606009</v>
      </c>
      <c r="F30" s="27"/>
      <c r="G30" s="27">
        <v>0</v>
      </c>
      <c r="H30" s="27"/>
      <c r="I30" s="27">
        <v>-5932606009</v>
      </c>
      <c r="J30" s="28"/>
      <c r="K30" s="16">
        <f t="shared" si="0"/>
        <v>-0.42622948344942929</v>
      </c>
      <c r="L30" s="28"/>
      <c r="M30" s="27">
        <v>0</v>
      </c>
      <c r="N30" s="27"/>
      <c r="O30" s="27">
        <v>-5932606009</v>
      </c>
      <c r="P30" s="27"/>
      <c r="Q30" s="27">
        <v>0</v>
      </c>
      <c r="R30" s="27"/>
      <c r="S30" s="27">
        <f t="shared" si="2"/>
        <v>-5932606009</v>
      </c>
      <c r="T30" s="28"/>
      <c r="U30" s="16">
        <f t="shared" si="1"/>
        <v>-6.3765521632846836E-2</v>
      </c>
    </row>
    <row r="31" spans="1:21" ht="26.25" customHeight="1" x14ac:dyDescent="0.55000000000000004">
      <c r="A31" s="25" t="s">
        <v>15</v>
      </c>
      <c r="B31" s="26"/>
      <c r="C31" s="27">
        <v>0</v>
      </c>
      <c r="D31" s="27"/>
      <c r="E31" s="27">
        <v>0</v>
      </c>
      <c r="F31" s="27"/>
      <c r="G31" s="27">
        <v>0</v>
      </c>
      <c r="H31" s="27"/>
      <c r="I31" s="27">
        <v>0</v>
      </c>
      <c r="J31" s="28"/>
      <c r="K31" s="16">
        <f t="shared" si="0"/>
        <v>0</v>
      </c>
      <c r="L31" s="28"/>
      <c r="M31" s="27">
        <v>0</v>
      </c>
      <c r="N31" s="27"/>
      <c r="O31" s="27">
        <v>0</v>
      </c>
      <c r="P31" s="27"/>
      <c r="Q31" s="27">
        <v>0</v>
      </c>
      <c r="R31" s="27"/>
      <c r="S31" s="27">
        <f t="shared" si="2"/>
        <v>0</v>
      </c>
      <c r="T31" s="28"/>
      <c r="U31" s="16">
        <f t="shared" si="1"/>
        <v>0</v>
      </c>
    </row>
    <row r="32" spans="1:21" ht="26.25" customHeight="1" x14ac:dyDescent="0.55000000000000004">
      <c r="A32" s="25" t="s">
        <v>27</v>
      </c>
      <c r="B32" s="26"/>
      <c r="C32" s="27">
        <v>0</v>
      </c>
      <c r="D32" s="27"/>
      <c r="E32" s="27">
        <v>-214389842</v>
      </c>
      <c r="F32" s="27"/>
      <c r="G32" s="27">
        <v>0</v>
      </c>
      <c r="H32" s="27"/>
      <c r="I32" s="27">
        <v>-214389842</v>
      </c>
      <c r="J32" s="28"/>
      <c r="K32" s="16">
        <f t="shared" si="0"/>
        <v>-1.540288896209166E-2</v>
      </c>
      <c r="L32" s="28"/>
      <c r="M32" s="27">
        <v>0</v>
      </c>
      <c r="N32" s="27"/>
      <c r="O32" s="27">
        <v>-214389842</v>
      </c>
      <c r="P32" s="27"/>
      <c r="Q32" s="27">
        <v>0</v>
      </c>
      <c r="R32" s="27"/>
      <c r="S32" s="27">
        <f t="shared" si="2"/>
        <v>-214389842</v>
      </c>
      <c r="T32" s="28"/>
      <c r="U32" s="16">
        <f t="shared" si="1"/>
        <v>-2.3043296802745116E-3</v>
      </c>
    </row>
    <row r="33" spans="1:21" ht="26.25" customHeight="1" x14ac:dyDescent="0.55000000000000004">
      <c r="A33" s="25" t="s">
        <v>16</v>
      </c>
      <c r="B33" s="26"/>
      <c r="C33" s="27">
        <v>0</v>
      </c>
      <c r="D33" s="27"/>
      <c r="E33" s="27">
        <v>0</v>
      </c>
      <c r="F33" s="27"/>
      <c r="G33" s="27">
        <v>0</v>
      </c>
      <c r="H33" s="27"/>
      <c r="I33" s="27">
        <v>0</v>
      </c>
      <c r="J33" s="28"/>
      <c r="K33" s="16">
        <f t="shared" si="0"/>
        <v>0</v>
      </c>
      <c r="L33" s="28"/>
      <c r="M33" s="27">
        <v>0</v>
      </c>
      <c r="N33" s="27"/>
      <c r="O33" s="27">
        <v>0</v>
      </c>
      <c r="P33" s="27"/>
      <c r="Q33" s="27">
        <v>0</v>
      </c>
      <c r="R33" s="27"/>
      <c r="S33" s="27">
        <f t="shared" si="2"/>
        <v>0</v>
      </c>
      <c r="T33" s="28"/>
      <c r="U33" s="16">
        <f t="shared" si="1"/>
        <v>0</v>
      </c>
    </row>
    <row r="34" spans="1:21" ht="26.25" customHeight="1" x14ac:dyDescent="0.5">
      <c r="A34" s="36" t="s">
        <v>342</v>
      </c>
      <c r="B34" s="26"/>
      <c r="C34" s="27">
        <v>0</v>
      </c>
      <c r="D34" s="27"/>
      <c r="E34" s="27">
        <v>0</v>
      </c>
      <c r="F34" s="27"/>
      <c r="G34" s="27">
        <v>0</v>
      </c>
      <c r="H34" s="27"/>
      <c r="I34" s="27">
        <v>0</v>
      </c>
      <c r="J34" s="28"/>
      <c r="K34" s="16">
        <f t="shared" si="0"/>
        <v>0</v>
      </c>
      <c r="L34" s="28"/>
      <c r="M34" s="27">
        <v>1025440500</v>
      </c>
      <c r="N34" s="27"/>
      <c r="O34" s="27">
        <v>0</v>
      </c>
      <c r="P34" s="27"/>
      <c r="Q34" s="27">
        <v>0</v>
      </c>
      <c r="R34" s="27"/>
      <c r="S34" s="27">
        <f t="shared" si="2"/>
        <v>1025440500</v>
      </c>
      <c r="T34" s="28"/>
      <c r="U34" s="16">
        <f t="shared" si="1"/>
        <v>1.1021758108789198E-2</v>
      </c>
    </row>
    <row r="35" spans="1:21" ht="26.25" customHeight="1" thickBot="1" x14ac:dyDescent="0.6">
      <c r="A35" s="31"/>
      <c r="B35" s="31"/>
      <c r="C35" s="34">
        <f>SUM(C8:C34)</f>
        <v>0</v>
      </c>
      <c r="D35" s="33"/>
      <c r="E35" s="34">
        <f>SUM(E8:E34)</f>
        <v>33780831278</v>
      </c>
      <c r="F35" s="33"/>
      <c r="G35" s="34">
        <f>SUM(G8:G34)</f>
        <v>-7657421584</v>
      </c>
      <c r="H35" s="33"/>
      <c r="I35" s="34">
        <f>SUM(I8:I34)</f>
        <v>26123409694</v>
      </c>
      <c r="J35" s="33"/>
      <c r="K35" s="35">
        <f>SUM(K8:K33)</f>
        <v>1.8768425550120553</v>
      </c>
      <c r="L35" s="33"/>
      <c r="M35" s="34">
        <f>SUM(M8:M34)</f>
        <v>162652760399</v>
      </c>
      <c r="N35" s="33"/>
      <c r="O35" s="34">
        <f>SUM(O8:O34)</f>
        <v>157657029602</v>
      </c>
      <c r="P35" s="33"/>
      <c r="Q35" s="34">
        <f>SUM(Q8:Q34)</f>
        <v>-44214667157</v>
      </c>
      <c r="R35" s="33"/>
      <c r="S35" s="34">
        <f>SUM(S8:S34)</f>
        <v>276095122844</v>
      </c>
      <c r="T35" s="33"/>
      <c r="U35" s="35">
        <f>SUM(U8:U33)</f>
        <v>2.9565357540072301</v>
      </c>
    </row>
    <row r="36" spans="1:21" ht="18.75" thickTop="1" x14ac:dyDescent="0.4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17" right="0.25" top="0.39" bottom="0.38" header="0.3" footer="0.3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1"/>
  <sheetViews>
    <sheetView rightToLeft="1" view="pageBreakPreview" zoomScale="84" zoomScaleNormal="100" zoomScaleSheetLayoutView="84" workbookViewId="0">
      <selection activeCell="K50" sqref="K50"/>
    </sheetView>
  </sheetViews>
  <sheetFormatPr defaultRowHeight="18" x14ac:dyDescent="0.4"/>
  <cols>
    <col min="1" max="1" width="47.28515625" style="1" bestFit="1" customWidth="1"/>
    <col min="2" max="2" width="1" style="1" customWidth="1"/>
    <col min="3" max="3" width="21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8.28515625" style="1" bestFit="1" customWidth="1"/>
    <col min="10" max="10" width="1" style="1" customWidth="1"/>
    <col min="11" max="11" width="21" style="1" bestFit="1" customWidth="1"/>
    <col min="12" max="12" width="1" style="1" customWidth="1"/>
    <col min="13" max="13" width="22.85546875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19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27.75" x14ac:dyDescent="0.4">
      <c r="A3" s="38" t="s">
        <v>228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27.75" x14ac:dyDescent="0.4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6" spans="1:17" ht="27.75" x14ac:dyDescent="0.4">
      <c r="A6" s="38" t="s">
        <v>232</v>
      </c>
      <c r="C6" s="39" t="s">
        <v>230</v>
      </c>
      <c r="D6" s="39" t="s">
        <v>230</v>
      </c>
      <c r="E6" s="39" t="s">
        <v>230</v>
      </c>
      <c r="F6" s="39" t="s">
        <v>230</v>
      </c>
      <c r="G6" s="39" t="s">
        <v>230</v>
      </c>
      <c r="H6" s="39" t="s">
        <v>230</v>
      </c>
      <c r="I6" s="39" t="s">
        <v>230</v>
      </c>
      <c r="K6" s="39" t="s">
        <v>231</v>
      </c>
      <c r="L6" s="39" t="s">
        <v>231</v>
      </c>
      <c r="M6" s="39" t="s">
        <v>231</v>
      </c>
      <c r="N6" s="39" t="s">
        <v>231</v>
      </c>
      <c r="O6" s="39" t="s">
        <v>231</v>
      </c>
      <c r="P6" s="39" t="s">
        <v>231</v>
      </c>
      <c r="Q6" s="39" t="s">
        <v>231</v>
      </c>
    </row>
    <row r="7" spans="1:17" ht="27.75" x14ac:dyDescent="0.4">
      <c r="A7" s="39" t="s">
        <v>232</v>
      </c>
      <c r="C7" s="41" t="s">
        <v>289</v>
      </c>
      <c r="E7" s="41" t="s">
        <v>286</v>
      </c>
      <c r="G7" s="41" t="s">
        <v>287</v>
      </c>
      <c r="I7" s="41" t="s">
        <v>290</v>
      </c>
      <c r="K7" s="41" t="s">
        <v>289</v>
      </c>
      <c r="M7" s="41" t="s">
        <v>286</v>
      </c>
      <c r="O7" s="41" t="s">
        <v>287</v>
      </c>
      <c r="Q7" s="41" t="s">
        <v>290</v>
      </c>
    </row>
    <row r="8" spans="1:17" s="26" customFormat="1" ht="30" customHeight="1" x14ac:dyDescent="0.55000000000000004">
      <c r="A8" s="25" t="s">
        <v>58</v>
      </c>
      <c r="C8" s="37">
        <v>0</v>
      </c>
      <c r="D8" s="37"/>
      <c r="E8" s="37">
        <v>0</v>
      </c>
      <c r="F8" s="37"/>
      <c r="G8" s="37">
        <v>43728650</v>
      </c>
      <c r="H8" s="37"/>
      <c r="I8" s="37">
        <v>43728650</v>
      </c>
      <c r="J8" s="37"/>
      <c r="K8" s="37">
        <v>0</v>
      </c>
      <c r="L8" s="37"/>
      <c r="M8" s="37">
        <v>0</v>
      </c>
      <c r="N8" s="37"/>
      <c r="O8" s="37">
        <v>43728650</v>
      </c>
      <c r="P8" s="37"/>
      <c r="Q8" s="37">
        <v>43728650</v>
      </c>
    </row>
    <row r="9" spans="1:17" s="26" customFormat="1" ht="30" customHeight="1" x14ac:dyDescent="0.55000000000000004">
      <c r="A9" s="25" t="s">
        <v>106</v>
      </c>
      <c r="C9" s="37">
        <v>54878839994</v>
      </c>
      <c r="D9" s="37"/>
      <c r="E9" s="37">
        <v>23514429176</v>
      </c>
      <c r="F9" s="37"/>
      <c r="G9" s="37">
        <v>143310082</v>
      </c>
      <c r="H9" s="37"/>
      <c r="I9" s="37">
        <v>78536579252</v>
      </c>
      <c r="J9" s="37"/>
      <c r="K9" s="37">
        <v>290250152821</v>
      </c>
      <c r="L9" s="37"/>
      <c r="M9" s="37">
        <v>308872318119</v>
      </c>
      <c r="N9" s="37"/>
      <c r="O9" s="37">
        <v>187970016</v>
      </c>
      <c r="P9" s="37"/>
      <c r="Q9" s="37">
        <v>599310440956</v>
      </c>
    </row>
    <row r="10" spans="1:17" s="26" customFormat="1" ht="30" customHeight="1" x14ac:dyDescent="0.55000000000000004">
      <c r="A10" s="25" t="s">
        <v>281</v>
      </c>
      <c r="C10" s="37">
        <v>0</v>
      </c>
      <c r="D10" s="37"/>
      <c r="E10" s="37">
        <v>0</v>
      </c>
      <c r="F10" s="37"/>
      <c r="G10" s="37">
        <v>0</v>
      </c>
      <c r="H10" s="37"/>
      <c r="I10" s="37">
        <v>0</v>
      </c>
      <c r="J10" s="37"/>
      <c r="K10" s="37">
        <v>0</v>
      </c>
      <c r="L10" s="37"/>
      <c r="M10" s="37">
        <v>0</v>
      </c>
      <c r="N10" s="37"/>
      <c r="O10" s="37">
        <v>829250800</v>
      </c>
      <c r="P10" s="37"/>
      <c r="Q10" s="37">
        <v>829250800</v>
      </c>
    </row>
    <row r="11" spans="1:17" s="26" customFormat="1" ht="30" customHeight="1" x14ac:dyDescent="0.55000000000000004">
      <c r="A11" s="25" t="s">
        <v>237</v>
      </c>
      <c r="C11" s="37">
        <v>0</v>
      </c>
      <c r="D11" s="37"/>
      <c r="E11" s="37">
        <v>0</v>
      </c>
      <c r="F11" s="37"/>
      <c r="G11" s="37">
        <v>0</v>
      </c>
      <c r="H11" s="37"/>
      <c r="I11" s="37">
        <v>0</v>
      </c>
      <c r="J11" s="37"/>
      <c r="K11" s="37">
        <v>59044363158</v>
      </c>
      <c r="L11" s="37"/>
      <c r="M11" s="37">
        <v>0</v>
      </c>
      <c r="N11" s="37"/>
      <c r="O11" s="37">
        <v>6833540652</v>
      </c>
      <c r="P11" s="37"/>
      <c r="Q11" s="37">
        <v>65877903810</v>
      </c>
    </row>
    <row r="12" spans="1:17" s="26" customFormat="1" ht="30" customHeight="1" x14ac:dyDescent="0.55000000000000004">
      <c r="A12" s="25" t="s">
        <v>243</v>
      </c>
      <c r="C12" s="37">
        <v>0</v>
      </c>
      <c r="D12" s="37"/>
      <c r="E12" s="37">
        <v>0</v>
      </c>
      <c r="F12" s="37"/>
      <c r="G12" s="37">
        <v>0</v>
      </c>
      <c r="H12" s="37"/>
      <c r="I12" s="37">
        <v>0</v>
      </c>
      <c r="J12" s="37"/>
      <c r="K12" s="37">
        <v>98954500980</v>
      </c>
      <c r="L12" s="37"/>
      <c r="M12" s="37">
        <v>0</v>
      </c>
      <c r="N12" s="37"/>
      <c r="O12" s="37">
        <v>44167660875</v>
      </c>
      <c r="P12" s="37"/>
      <c r="Q12" s="37">
        <v>143122161855</v>
      </c>
    </row>
    <row r="13" spans="1:17" s="26" customFormat="1" ht="30" customHeight="1" x14ac:dyDescent="0.55000000000000004">
      <c r="A13" s="25" t="s">
        <v>240</v>
      </c>
      <c r="C13" s="37">
        <v>0</v>
      </c>
      <c r="D13" s="37"/>
      <c r="E13" s="37">
        <v>0</v>
      </c>
      <c r="F13" s="37"/>
      <c r="G13" s="37">
        <v>0</v>
      </c>
      <c r="H13" s="37"/>
      <c r="I13" s="37">
        <v>0</v>
      </c>
      <c r="J13" s="37"/>
      <c r="K13" s="37">
        <v>8054226563</v>
      </c>
      <c r="L13" s="37"/>
      <c r="M13" s="37">
        <v>0</v>
      </c>
      <c r="N13" s="37"/>
      <c r="O13" s="37">
        <v>-1341418904</v>
      </c>
      <c r="P13" s="37"/>
      <c r="Q13" s="37">
        <v>6712807659</v>
      </c>
    </row>
    <row r="14" spans="1:17" s="26" customFormat="1" ht="30" customHeight="1" x14ac:dyDescent="0.55000000000000004">
      <c r="A14" s="25" t="s">
        <v>282</v>
      </c>
      <c r="C14" s="37">
        <v>0</v>
      </c>
      <c r="D14" s="37"/>
      <c r="E14" s="37">
        <v>0</v>
      </c>
      <c r="F14" s="37"/>
      <c r="G14" s="37">
        <v>0</v>
      </c>
      <c r="H14" s="37"/>
      <c r="I14" s="37">
        <v>0</v>
      </c>
      <c r="J14" s="37"/>
      <c r="K14" s="37">
        <v>0</v>
      </c>
      <c r="L14" s="37"/>
      <c r="M14" s="37">
        <v>0</v>
      </c>
      <c r="N14" s="37"/>
      <c r="O14" s="37">
        <v>586840976</v>
      </c>
      <c r="P14" s="37"/>
      <c r="Q14" s="37">
        <v>586840976</v>
      </c>
    </row>
    <row r="15" spans="1:17" s="26" customFormat="1" ht="30" customHeight="1" x14ac:dyDescent="0.55000000000000004">
      <c r="A15" s="25" t="s">
        <v>242</v>
      </c>
      <c r="C15" s="37">
        <v>0</v>
      </c>
      <c r="D15" s="37"/>
      <c r="E15" s="37">
        <v>0</v>
      </c>
      <c r="F15" s="37"/>
      <c r="G15" s="37">
        <v>0</v>
      </c>
      <c r="H15" s="37"/>
      <c r="I15" s="37">
        <v>0</v>
      </c>
      <c r="J15" s="37"/>
      <c r="K15" s="37">
        <v>82392857145</v>
      </c>
      <c r="L15" s="37"/>
      <c r="M15" s="37">
        <v>0</v>
      </c>
      <c r="N15" s="37"/>
      <c r="O15" s="37">
        <v>8036810779</v>
      </c>
      <c r="P15" s="37"/>
      <c r="Q15" s="37">
        <v>90429667924</v>
      </c>
    </row>
    <row r="16" spans="1:17" s="26" customFormat="1" ht="30" customHeight="1" x14ac:dyDescent="0.55000000000000004">
      <c r="A16" s="25" t="s">
        <v>70</v>
      </c>
      <c r="C16" s="37">
        <v>0</v>
      </c>
      <c r="D16" s="37"/>
      <c r="E16" s="37">
        <v>351071357</v>
      </c>
      <c r="F16" s="37"/>
      <c r="G16" s="37">
        <v>0</v>
      </c>
      <c r="H16" s="37"/>
      <c r="I16" s="37">
        <v>351071357</v>
      </c>
      <c r="J16" s="37"/>
      <c r="K16" s="37">
        <v>0</v>
      </c>
      <c r="L16" s="37"/>
      <c r="M16" s="37">
        <v>4137899873</v>
      </c>
      <c r="N16" s="37"/>
      <c r="O16" s="37">
        <v>4519180752</v>
      </c>
      <c r="P16" s="37"/>
      <c r="Q16" s="37">
        <v>8657080625</v>
      </c>
    </row>
    <row r="17" spans="1:17" s="26" customFormat="1" ht="30" customHeight="1" x14ac:dyDescent="0.55000000000000004">
      <c r="A17" s="25" t="s">
        <v>283</v>
      </c>
      <c r="C17" s="37">
        <v>0</v>
      </c>
      <c r="D17" s="37"/>
      <c r="E17" s="37">
        <v>0</v>
      </c>
      <c r="F17" s="37"/>
      <c r="G17" s="37">
        <v>0</v>
      </c>
      <c r="H17" s="37"/>
      <c r="I17" s="37">
        <v>0</v>
      </c>
      <c r="J17" s="37"/>
      <c r="K17" s="37">
        <v>0</v>
      </c>
      <c r="L17" s="37"/>
      <c r="M17" s="37">
        <v>0</v>
      </c>
      <c r="N17" s="37"/>
      <c r="O17" s="37">
        <v>1762552572</v>
      </c>
      <c r="P17" s="37"/>
      <c r="Q17" s="37">
        <v>1762552572</v>
      </c>
    </row>
    <row r="18" spans="1:17" s="26" customFormat="1" ht="30" customHeight="1" x14ac:dyDescent="0.55000000000000004">
      <c r="A18" s="25" t="s">
        <v>67</v>
      </c>
      <c r="C18" s="37">
        <v>0</v>
      </c>
      <c r="D18" s="37"/>
      <c r="E18" s="37">
        <v>645290660</v>
      </c>
      <c r="F18" s="37"/>
      <c r="G18" s="37">
        <v>0</v>
      </c>
      <c r="H18" s="37"/>
      <c r="I18" s="37">
        <v>645290660</v>
      </c>
      <c r="J18" s="37"/>
      <c r="K18" s="37">
        <v>0</v>
      </c>
      <c r="L18" s="37"/>
      <c r="M18" s="37">
        <v>22073275853</v>
      </c>
      <c r="N18" s="37"/>
      <c r="O18" s="37">
        <v>2962164344</v>
      </c>
      <c r="P18" s="37"/>
      <c r="Q18" s="37">
        <v>25035440197</v>
      </c>
    </row>
    <row r="19" spans="1:17" s="26" customFormat="1" ht="30" customHeight="1" x14ac:dyDescent="0.55000000000000004">
      <c r="A19" s="25" t="s">
        <v>284</v>
      </c>
      <c r="C19" s="37">
        <v>0</v>
      </c>
      <c r="D19" s="37"/>
      <c r="E19" s="37">
        <v>0</v>
      </c>
      <c r="F19" s="37"/>
      <c r="G19" s="37">
        <v>0</v>
      </c>
      <c r="H19" s="37"/>
      <c r="I19" s="37">
        <v>0</v>
      </c>
      <c r="J19" s="37"/>
      <c r="K19" s="37">
        <v>0</v>
      </c>
      <c r="L19" s="37"/>
      <c r="M19" s="37">
        <v>0</v>
      </c>
      <c r="N19" s="37"/>
      <c r="O19" s="37">
        <v>2292088041</v>
      </c>
      <c r="P19" s="37"/>
      <c r="Q19" s="37">
        <v>2292088041</v>
      </c>
    </row>
    <row r="20" spans="1:17" s="26" customFormat="1" ht="30" customHeight="1" x14ac:dyDescent="0.55000000000000004">
      <c r="A20" s="25" t="s">
        <v>249</v>
      </c>
      <c r="C20" s="37">
        <v>0</v>
      </c>
      <c r="D20" s="37"/>
      <c r="E20" s="37">
        <v>0</v>
      </c>
      <c r="F20" s="37"/>
      <c r="G20" s="37">
        <v>0</v>
      </c>
      <c r="H20" s="37"/>
      <c r="I20" s="37">
        <v>0</v>
      </c>
      <c r="J20" s="37"/>
      <c r="K20" s="37">
        <v>10684933</v>
      </c>
      <c r="L20" s="37"/>
      <c r="M20" s="37">
        <v>0</v>
      </c>
      <c r="N20" s="37"/>
      <c r="O20" s="37">
        <v>181250</v>
      </c>
      <c r="P20" s="37"/>
      <c r="Q20" s="37">
        <v>10866183</v>
      </c>
    </row>
    <row r="21" spans="1:17" s="26" customFormat="1" ht="30" customHeight="1" x14ac:dyDescent="0.55000000000000004">
      <c r="A21" s="25" t="s">
        <v>73</v>
      </c>
      <c r="C21" s="37">
        <v>0</v>
      </c>
      <c r="D21" s="37"/>
      <c r="E21" s="37">
        <v>-683955650</v>
      </c>
      <c r="F21" s="37"/>
      <c r="G21" s="37">
        <v>0</v>
      </c>
      <c r="H21" s="37"/>
      <c r="I21" s="37">
        <v>-683955650</v>
      </c>
      <c r="J21" s="37"/>
      <c r="K21" s="37">
        <v>0</v>
      </c>
      <c r="L21" s="37"/>
      <c r="M21" s="37">
        <v>16232177901</v>
      </c>
      <c r="N21" s="37"/>
      <c r="O21" s="37">
        <v>1883156376</v>
      </c>
      <c r="P21" s="37"/>
      <c r="Q21" s="37">
        <v>18115334277</v>
      </c>
    </row>
    <row r="22" spans="1:17" s="26" customFormat="1" ht="30" customHeight="1" x14ac:dyDescent="0.55000000000000004">
      <c r="A22" s="25" t="s">
        <v>118</v>
      </c>
      <c r="C22" s="37">
        <v>28689002050</v>
      </c>
      <c r="D22" s="37"/>
      <c r="E22" s="37">
        <v>0</v>
      </c>
      <c r="F22" s="37"/>
      <c r="G22" s="37">
        <v>0</v>
      </c>
      <c r="H22" s="37"/>
      <c r="I22" s="37">
        <v>28689002050</v>
      </c>
      <c r="J22" s="37"/>
      <c r="K22" s="37">
        <v>198254525121</v>
      </c>
      <c r="L22" s="37"/>
      <c r="M22" s="37">
        <v>-361412318</v>
      </c>
      <c r="N22" s="37"/>
      <c r="O22" s="37">
        <f>-1087500-309813</f>
        <v>-1397313</v>
      </c>
      <c r="P22" s="37"/>
      <c r="Q22" s="37">
        <v>197892025303</v>
      </c>
    </row>
    <row r="23" spans="1:17" s="26" customFormat="1" ht="30" customHeight="1" x14ac:dyDescent="0.55000000000000004">
      <c r="A23" s="25" t="s">
        <v>64</v>
      </c>
      <c r="C23" s="37">
        <v>2331619962</v>
      </c>
      <c r="D23" s="37"/>
      <c r="E23" s="37">
        <v>0</v>
      </c>
      <c r="F23" s="37"/>
      <c r="G23" s="37">
        <v>0</v>
      </c>
      <c r="H23" s="37"/>
      <c r="I23" s="37">
        <v>2331619962</v>
      </c>
      <c r="J23" s="37"/>
      <c r="K23" s="37">
        <v>23228247717</v>
      </c>
      <c r="L23" s="37"/>
      <c r="M23" s="37">
        <v>6600233291</v>
      </c>
      <c r="N23" s="37"/>
      <c r="O23" s="37">
        <v>0</v>
      </c>
      <c r="P23" s="37"/>
      <c r="Q23" s="37">
        <v>29828481008</v>
      </c>
    </row>
    <row r="24" spans="1:17" s="26" customFormat="1" ht="30" customHeight="1" x14ac:dyDescent="0.55000000000000004">
      <c r="A24" s="25" t="s">
        <v>125</v>
      </c>
      <c r="C24" s="37">
        <v>107798822533</v>
      </c>
      <c r="D24" s="37"/>
      <c r="E24" s="37">
        <v>-181250000</v>
      </c>
      <c r="F24" s="37"/>
      <c r="G24" s="37">
        <v>0</v>
      </c>
      <c r="H24" s="37"/>
      <c r="I24" s="37">
        <v>107617572533</v>
      </c>
      <c r="J24" s="37"/>
      <c r="K24" s="37">
        <v>107798822533</v>
      </c>
      <c r="L24" s="37"/>
      <c r="M24" s="37">
        <v>-181250000</v>
      </c>
      <c r="N24" s="37"/>
      <c r="O24" s="37">
        <v>0</v>
      </c>
      <c r="P24" s="37"/>
      <c r="Q24" s="37">
        <v>107617572533</v>
      </c>
    </row>
    <row r="25" spans="1:17" s="26" customFormat="1" ht="30" customHeight="1" x14ac:dyDescent="0.55000000000000004">
      <c r="A25" s="25" t="s">
        <v>128</v>
      </c>
      <c r="C25" s="37">
        <v>87303409266</v>
      </c>
      <c r="D25" s="37"/>
      <c r="E25" s="37">
        <v>-453125000</v>
      </c>
      <c r="F25" s="37"/>
      <c r="G25" s="37">
        <v>0</v>
      </c>
      <c r="H25" s="37"/>
      <c r="I25" s="37">
        <v>86850284266</v>
      </c>
      <c r="J25" s="37"/>
      <c r="K25" s="37">
        <v>87303409266</v>
      </c>
      <c r="L25" s="37"/>
      <c r="M25" s="37">
        <v>-453125000</v>
      </c>
      <c r="N25" s="37"/>
      <c r="O25" s="37">
        <v>0</v>
      </c>
      <c r="P25" s="37"/>
      <c r="Q25" s="37">
        <v>86850284266</v>
      </c>
    </row>
    <row r="26" spans="1:17" s="26" customFormat="1" ht="30" customHeight="1" x14ac:dyDescent="0.55000000000000004">
      <c r="A26" s="25" t="s">
        <v>103</v>
      </c>
      <c r="C26" s="37">
        <v>31854564825</v>
      </c>
      <c r="D26" s="37"/>
      <c r="E26" s="37">
        <v>3768161897</v>
      </c>
      <c r="F26" s="37"/>
      <c r="G26" s="37">
        <v>0</v>
      </c>
      <c r="H26" s="37"/>
      <c r="I26" s="37">
        <v>35622726722</v>
      </c>
      <c r="J26" s="37"/>
      <c r="K26" s="37">
        <v>118076704783</v>
      </c>
      <c r="L26" s="37"/>
      <c r="M26" s="37">
        <v>14204920373</v>
      </c>
      <c r="N26" s="37"/>
      <c r="O26" s="37">
        <v>0</v>
      </c>
      <c r="P26" s="37"/>
      <c r="Q26" s="37">
        <v>132281625156</v>
      </c>
    </row>
    <row r="27" spans="1:17" s="26" customFormat="1" ht="30" customHeight="1" x14ac:dyDescent="0.55000000000000004">
      <c r="A27" s="25" t="s">
        <v>85</v>
      </c>
      <c r="C27" s="37">
        <v>28982465754</v>
      </c>
      <c r="D27" s="37"/>
      <c r="E27" s="37">
        <v>0</v>
      </c>
      <c r="F27" s="37"/>
      <c r="G27" s="37">
        <v>0</v>
      </c>
      <c r="H27" s="37"/>
      <c r="I27" s="37">
        <v>28982465754</v>
      </c>
      <c r="J27" s="37"/>
      <c r="K27" s="37">
        <v>186450136986</v>
      </c>
      <c r="L27" s="37"/>
      <c r="M27" s="37">
        <v>-362500000</v>
      </c>
      <c r="N27" s="37"/>
      <c r="O27" s="37">
        <v>0</v>
      </c>
      <c r="P27" s="37"/>
      <c r="Q27" s="37">
        <v>186087636986</v>
      </c>
    </row>
    <row r="28" spans="1:17" s="26" customFormat="1" ht="30" customHeight="1" x14ac:dyDescent="0.55000000000000004">
      <c r="A28" s="25" t="s">
        <v>100</v>
      </c>
      <c r="C28" s="37">
        <v>20065250392</v>
      </c>
      <c r="D28" s="37"/>
      <c r="E28" s="37">
        <v>2260290248</v>
      </c>
      <c r="F28" s="37"/>
      <c r="G28" s="37">
        <v>0</v>
      </c>
      <c r="H28" s="37"/>
      <c r="I28" s="37">
        <v>22325540640</v>
      </c>
      <c r="J28" s="37"/>
      <c r="K28" s="37">
        <v>91137350998</v>
      </c>
      <c r="L28" s="37"/>
      <c r="M28" s="37">
        <v>10622299106</v>
      </c>
      <c r="N28" s="37"/>
      <c r="O28" s="37">
        <v>0</v>
      </c>
      <c r="P28" s="37"/>
      <c r="Q28" s="37">
        <v>101759650104</v>
      </c>
    </row>
    <row r="29" spans="1:17" s="26" customFormat="1" ht="30" customHeight="1" x14ac:dyDescent="0.55000000000000004">
      <c r="A29" s="25" t="s">
        <v>91</v>
      </c>
      <c r="C29" s="37">
        <v>44405753424</v>
      </c>
      <c r="D29" s="37"/>
      <c r="E29" s="37">
        <v>0</v>
      </c>
      <c r="F29" s="37"/>
      <c r="G29" s="37">
        <v>0</v>
      </c>
      <c r="H29" s="37"/>
      <c r="I29" s="37">
        <v>44405753424</v>
      </c>
      <c r="J29" s="37"/>
      <c r="K29" s="37">
        <v>312331917808</v>
      </c>
      <c r="L29" s="37"/>
      <c r="M29" s="37">
        <v>-543750000</v>
      </c>
      <c r="N29" s="37"/>
      <c r="O29" s="37">
        <v>0</v>
      </c>
      <c r="P29" s="37"/>
      <c r="Q29" s="37">
        <v>311788167808</v>
      </c>
    </row>
    <row r="30" spans="1:17" s="26" customFormat="1" ht="30" customHeight="1" x14ac:dyDescent="0.55000000000000004">
      <c r="A30" s="25" t="s">
        <v>97</v>
      </c>
      <c r="C30" s="37">
        <v>42302456508</v>
      </c>
      <c r="D30" s="37"/>
      <c r="E30" s="37">
        <v>7331195980</v>
      </c>
      <c r="F30" s="37"/>
      <c r="G30" s="37">
        <v>0</v>
      </c>
      <c r="H30" s="37"/>
      <c r="I30" s="37">
        <v>49633652488</v>
      </c>
      <c r="J30" s="37"/>
      <c r="K30" s="37">
        <v>291364697422</v>
      </c>
      <c r="L30" s="37"/>
      <c r="M30" s="37">
        <v>47471006795</v>
      </c>
      <c r="N30" s="37"/>
      <c r="O30" s="37">
        <v>0</v>
      </c>
      <c r="P30" s="37"/>
      <c r="Q30" s="37">
        <v>338835704217</v>
      </c>
    </row>
    <row r="31" spans="1:17" s="26" customFormat="1" ht="30" customHeight="1" x14ac:dyDescent="0.55000000000000004">
      <c r="A31" s="25" t="s">
        <v>88</v>
      </c>
      <c r="C31" s="37">
        <v>28864109589</v>
      </c>
      <c r="D31" s="37"/>
      <c r="E31" s="37">
        <v>0</v>
      </c>
      <c r="F31" s="37"/>
      <c r="G31" s="37">
        <v>0</v>
      </c>
      <c r="H31" s="37"/>
      <c r="I31" s="37">
        <v>28864109589</v>
      </c>
      <c r="J31" s="37"/>
      <c r="K31" s="37">
        <v>258709863013</v>
      </c>
      <c r="L31" s="37"/>
      <c r="M31" s="37">
        <v>-362500000</v>
      </c>
      <c r="N31" s="37"/>
      <c r="O31" s="37">
        <v>0</v>
      </c>
      <c r="P31" s="37"/>
      <c r="Q31" s="37">
        <v>258347363013</v>
      </c>
    </row>
    <row r="32" spans="1:17" s="26" customFormat="1" ht="30" customHeight="1" x14ac:dyDescent="0.55000000000000004">
      <c r="A32" s="25" t="s">
        <v>82</v>
      </c>
      <c r="C32" s="37">
        <v>89673287671</v>
      </c>
      <c r="D32" s="37"/>
      <c r="E32" s="37">
        <v>0</v>
      </c>
      <c r="F32" s="37"/>
      <c r="G32" s="37">
        <v>0</v>
      </c>
      <c r="H32" s="37"/>
      <c r="I32" s="37">
        <v>89673287671</v>
      </c>
      <c r="J32" s="37"/>
      <c r="K32" s="37">
        <v>918207150683</v>
      </c>
      <c r="L32" s="37"/>
      <c r="M32" s="37">
        <v>-1178125000</v>
      </c>
      <c r="N32" s="37"/>
      <c r="O32" s="37">
        <v>0</v>
      </c>
      <c r="P32" s="37"/>
      <c r="Q32" s="37">
        <v>917029025683</v>
      </c>
    </row>
    <row r="33" spans="1:17" s="26" customFormat="1" ht="30" customHeight="1" x14ac:dyDescent="0.55000000000000004">
      <c r="A33" s="25" t="s">
        <v>121</v>
      </c>
      <c r="C33" s="37">
        <v>28760954794</v>
      </c>
      <c r="D33" s="37"/>
      <c r="E33" s="37">
        <v>0</v>
      </c>
      <c r="F33" s="37"/>
      <c r="G33" s="37">
        <v>0</v>
      </c>
      <c r="H33" s="37"/>
      <c r="I33" s="37">
        <v>28760954794</v>
      </c>
      <c r="J33" s="37"/>
      <c r="K33" s="37">
        <v>192037412713</v>
      </c>
      <c r="L33" s="37"/>
      <c r="M33" s="37">
        <v>-362318750</v>
      </c>
      <c r="N33" s="37"/>
      <c r="O33" s="37">
        <v>0</v>
      </c>
      <c r="P33" s="37"/>
      <c r="Q33" s="37">
        <v>191675093963</v>
      </c>
    </row>
    <row r="34" spans="1:17" s="26" customFormat="1" ht="30" customHeight="1" x14ac:dyDescent="0.55000000000000004">
      <c r="A34" s="25" t="s">
        <v>61</v>
      </c>
      <c r="C34" s="37">
        <v>36990570062</v>
      </c>
      <c r="D34" s="37"/>
      <c r="E34" s="37">
        <v>0</v>
      </c>
      <c r="F34" s="37"/>
      <c r="G34" s="37">
        <v>0</v>
      </c>
      <c r="H34" s="37"/>
      <c r="I34" s="37">
        <v>36990570062</v>
      </c>
      <c r="J34" s="37"/>
      <c r="K34" s="37">
        <v>406000211213</v>
      </c>
      <c r="L34" s="37"/>
      <c r="M34" s="37">
        <v>-453125000</v>
      </c>
      <c r="N34" s="37"/>
      <c r="O34" s="37">
        <v>0</v>
      </c>
      <c r="P34" s="37"/>
      <c r="Q34" s="37">
        <v>405547086213</v>
      </c>
    </row>
    <row r="35" spans="1:17" s="26" customFormat="1" ht="30" customHeight="1" x14ac:dyDescent="0.55000000000000004">
      <c r="A35" s="25" t="s">
        <v>115</v>
      </c>
      <c r="C35" s="37">
        <v>45999946103</v>
      </c>
      <c r="D35" s="37"/>
      <c r="E35" s="37">
        <v>0</v>
      </c>
      <c r="F35" s="37"/>
      <c r="G35" s="37">
        <v>0</v>
      </c>
      <c r="H35" s="37"/>
      <c r="I35" s="37">
        <v>45999946103</v>
      </c>
      <c r="J35" s="37"/>
      <c r="K35" s="37">
        <v>451826325604</v>
      </c>
      <c r="L35" s="37"/>
      <c r="M35" s="37">
        <v>252766977680</v>
      </c>
      <c r="N35" s="37"/>
      <c r="O35" s="37">
        <v>0</v>
      </c>
      <c r="P35" s="37"/>
      <c r="Q35" s="37">
        <v>704593303284</v>
      </c>
    </row>
    <row r="36" spans="1:17" s="26" customFormat="1" ht="30" customHeight="1" x14ac:dyDescent="0.55000000000000004">
      <c r="A36" s="25" t="s">
        <v>245</v>
      </c>
      <c r="C36" s="37">
        <v>0</v>
      </c>
      <c r="D36" s="37"/>
      <c r="E36" s="37">
        <v>0</v>
      </c>
      <c r="F36" s="37"/>
      <c r="G36" s="37">
        <v>0</v>
      </c>
      <c r="H36" s="37"/>
      <c r="I36" s="37">
        <v>0</v>
      </c>
      <c r="J36" s="37"/>
      <c r="K36" s="37">
        <v>107453095871</v>
      </c>
      <c r="L36" s="37"/>
      <c r="M36" s="37">
        <v>0</v>
      </c>
      <c r="N36" s="37"/>
      <c r="O36" s="37">
        <v>0</v>
      </c>
      <c r="P36" s="37"/>
      <c r="Q36" s="37">
        <v>107453095871</v>
      </c>
    </row>
    <row r="37" spans="1:17" s="26" customFormat="1" ht="30" customHeight="1" x14ac:dyDescent="0.55000000000000004">
      <c r="A37" s="25" t="s">
        <v>247</v>
      </c>
      <c r="C37" s="37">
        <v>0</v>
      </c>
      <c r="D37" s="37"/>
      <c r="E37" s="37">
        <v>0</v>
      </c>
      <c r="F37" s="37"/>
      <c r="G37" s="37">
        <v>0</v>
      </c>
      <c r="H37" s="37"/>
      <c r="I37" s="37">
        <v>0</v>
      </c>
      <c r="J37" s="37"/>
      <c r="K37" s="37">
        <v>100602689352</v>
      </c>
      <c r="L37" s="37"/>
      <c r="M37" s="37">
        <v>0</v>
      </c>
      <c r="N37" s="37"/>
      <c r="O37" s="37">
        <v>0</v>
      </c>
      <c r="P37" s="37"/>
      <c r="Q37" s="37">
        <v>100602689352</v>
      </c>
    </row>
    <row r="38" spans="1:17" s="26" customFormat="1" ht="30" customHeight="1" x14ac:dyDescent="0.55000000000000004">
      <c r="A38" s="25" t="s">
        <v>94</v>
      </c>
      <c r="C38" s="37">
        <v>1424436</v>
      </c>
      <c r="D38" s="37"/>
      <c r="E38" s="37">
        <v>0</v>
      </c>
      <c r="F38" s="37"/>
      <c r="G38" s="37">
        <v>0</v>
      </c>
      <c r="H38" s="37"/>
      <c r="I38" s="37">
        <v>1424436</v>
      </c>
      <c r="J38" s="37"/>
      <c r="K38" s="37">
        <v>15499242</v>
      </c>
      <c r="L38" s="37"/>
      <c r="M38" s="37">
        <v>0</v>
      </c>
      <c r="N38" s="37"/>
      <c r="O38" s="37">
        <v>0</v>
      </c>
      <c r="P38" s="37"/>
      <c r="Q38" s="37">
        <v>15499242</v>
      </c>
    </row>
    <row r="39" spans="1:17" s="26" customFormat="1" ht="30" customHeight="1" x14ac:dyDescent="0.55000000000000004">
      <c r="A39" s="25" t="s">
        <v>112</v>
      </c>
      <c r="C39" s="37">
        <v>57594329</v>
      </c>
      <c r="D39" s="37"/>
      <c r="E39" s="37">
        <v>40992568</v>
      </c>
      <c r="F39" s="37"/>
      <c r="G39" s="37">
        <v>0</v>
      </c>
      <c r="H39" s="37"/>
      <c r="I39" s="37">
        <v>98586897</v>
      </c>
      <c r="J39" s="37"/>
      <c r="K39" s="37">
        <v>616966591</v>
      </c>
      <c r="L39" s="37"/>
      <c r="M39" s="37">
        <v>327940550</v>
      </c>
      <c r="N39" s="37"/>
      <c r="O39" s="37">
        <v>0</v>
      </c>
      <c r="P39" s="37"/>
      <c r="Q39" s="37">
        <v>944907141</v>
      </c>
    </row>
    <row r="40" spans="1:17" s="26" customFormat="1" ht="30" customHeight="1" x14ac:dyDescent="0.55000000000000004">
      <c r="A40" s="25" t="s">
        <v>109</v>
      </c>
      <c r="C40" s="37">
        <v>21872756100</v>
      </c>
      <c r="D40" s="37"/>
      <c r="E40" s="37">
        <v>2765329493</v>
      </c>
      <c r="F40" s="37"/>
      <c r="G40" s="37">
        <v>0</v>
      </c>
      <c r="H40" s="37"/>
      <c r="I40" s="37">
        <v>24638085593</v>
      </c>
      <c r="J40" s="37"/>
      <c r="K40" s="37">
        <v>225841374019</v>
      </c>
      <c r="L40" s="37"/>
      <c r="M40" s="37">
        <v>-11232155302</v>
      </c>
      <c r="N40" s="37"/>
      <c r="O40" s="37">
        <v>0</v>
      </c>
      <c r="P40" s="37"/>
      <c r="Q40" s="37">
        <v>214609218717</v>
      </c>
    </row>
    <row r="41" spans="1:17" s="26" customFormat="1" ht="30" customHeight="1" x14ac:dyDescent="0.55000000000000004">
      <c r="A41" s="25" t="s">
        <v>122</v>
      </c>
      <c r="C41" s="37">
        <v>23345888</v>
      </c>
      <c r="D41" s="37"/>
      <c r="E41" s="37">
        <v>0</v>
      </c>
      <c r="F41" s="37"/>
      <c r="G41" s="37">
        <v>0</v>
      </c>
      <c r="H41" s="37"/>
      <c r="I41" s="37">
        <v>23345888</v>
      </c>
      <c r="J41" s="37"/>
      <c r="K41" s="37">
        <v>225419242</v>
      </c>
      <c r="L41" s="37"/>
      <c r="M41" s="37">
        <v>0</v>
      </c>
      <c r="N41" s="37"/>
      <c r="O41" s="37">
        <v>0</v>
      </c>
      <c r="P41" s="37"/>
      <c r="Q41" s="37">
        <v>225419242</v>
      </c>
    </row>
    <row r="42" spans="1:17" s="26" customFormat="1" ht="30" customHeight="1" x14ac:dyDescent="0.55000000000000004">
      <c r="A42" s="25" t="s">
        <v>52</v>
      </c>
      <c r="C42" s="37">
        <v>0</v>
      </c>
      <c r="D42" s="37"/>
      <c r="E42" s="37">
        <v>43705744345</v>
      </c>
      <c r="F42" s="37"/>
      <c r="G42" s="37">
        <v>0</v>
      </c>
      <c r="H42" s="37"/>
      <c r="I42" s="37">
        <v>43705744345</v>
      </c>
      <c r="J42" s="37"/>
      <c r="K42" s="37">
        <v>0</v>
      </c>
      <c r="L42" s="37"/>
      <c r="M42" s="37">
        <v>212897199415</v>
      </c>
      <c r="N42" s="37"/>
      <c r="O42" s="37">
        <v>0</v>
      </c>
      <c r="P42" s="37"/>
      <c r="Q42" s="37">
        <v>212897199415</v>
      </c>
    </row>
    <row r="43" spans="1:17" s="26" customFormat="1" ht="30" customHeight="1" x14ac:dyDescent="0.55000000000000004">
      <c r="A43" s="25" t="s">
        <v>49</v>
      </c>
      <c r="C43" s="37">
        <v>0</v>
      </c>
      <c r="D43" s="37"/>
      <c r="E43" s="37">
        <v>55527493360</v>
      </c>
      <c r="F43" s="37"/>
      <c r="G43" s="37">
        <v>0</v>
      </c>
      <c r="H43" s="37"/>
      <c r="I43" s="37">
        <v>55527493360</v>
      </c>
      <c r="J43" s="37"/>
      <c r="K43" s="37">
        <v>0</v>
      </c>
      <c r="L43" s="37"/>
      <c r="M43" s="37">
        <v>376380751462</v>
      </c>
      <c r="N43" s="37"/>
      <c r="O43" s="37">
        <v>0</v>
      </c>
      <c r="P43" s="37"/>
      <c r="Q43" s="37">
        <v>376380751462</v>
      </c>
    </row>
    <row r="44" spans="1:17" s="26" customFormat="1" ht="30" customHeight="1" x14ac:dyDescent="0.55000000000000004">
      <c r="A44" s="25" t="s">
        <v>76</v>
      </c>
      <c r="C44" s="37">
        <v>0</v>
      </c>
      <c r="D44" s="37"/>
      <c r="E44" s="37">
        <v>451166511</v>
      </c>
      <c r="F44" s="37"/>
      <c r="G44" s="37">
        <v>0</v>
      </c>
      <c r="H44" s="37"/>
      <c r="I44" s="37">
        <v>451166511</v>
      </c>
      <c r="J44" s="37"/>
      <c r="K44" s="37">
        <v>0</v>
      </c>
      <c r="L44" s="37"/>
      <c r="M44" s="37">
        <v>7225438451</v>
      </c>
      <c r="N44" s="37"/>
      <c r="O44" s="37">
        <v>0</v>
      </c>
      <c r="P44" s="37"/>
      <c r="Q44" s="37">
        <v>7225438451</v>
      </c>
    </row>
    <row r="45" spans="1:17" s="26" customFormat="1" ht="30" customHeight="1" x14ac:dyDescent="0.55000000000000004">
      <c r="A45" s="25" t="s">
        <v>45</v>
      </c>
      <c r="C45" s="37">
        <v>0</v>
      </c>
      <c r="D45" s="37"/>
      <c r="E45" s="37">
        <v>8899772734</v>
      </c>
      <c r="F45" s="37"/>
      <c r="G45" s="37">
        <v>0</v>
      </c>
      <c r="H45" s="37"/>
      <c r="I45" s="37">
        <v>8899772734</v>
      </c>
      <c r="J45" s="37"/>
      <c r="K45" s="37">
        <v>0</v>
      </c>
      <c r="L45" s="37"/>
      <c r="M45" s="37">
        <v>85287803481</v>
      </c>
      <c r="N45" s="37"/>
      <c r="O45" s="37">
        <v>0</v>
      </c>
      <c r="P45" s="37"/>
      <c r="Q45" s="37">
        <v>85287803481</v>
      </c>
    </row>
    <row r="46" spans="1:17" s="26" customFormat="1" ht="30" customHeight="1" x14ac:dyDescent="0.55000000000000004">
      <c r="A46" s="25" t="s">
        <v>55</v>
      </c>
      <c r="C46" s="37">
        <v>0</v>
      </c>
      <c r="D46" s="37"/>
      <c r="E46" s="37">
        <v>0</v>
      </c>
      <c r="F46" s="37"/>
      <c r="G46" s="37">
        <v>0</v>
      </c>
      <c r="H46" s="37"/>
      <c r="I46" s="37">
        <v>0</v>
      </c>
      <c r="J46" s="37"/>
      <c r="K46" s="37">
        <v>0</v>
      </c>
      <c r="L46" s="37"/>
      <c r="M46" s="37">
        <f>-106902+4902</f>
        <v>-102000</v>
      </c>
      <c r="N46" s="37"/>
      <c r="O46" s="37">
        <v>0</v>
      </c>
      <c r="P46" s="37"/>
      <c r="Q46" s="37">
        <v>-106902</v>
      </c>
    </row>
    <row r="47" spans="1:17" s="26" customFormat="1" ht="30" customHeight="1" x14ac:dyDescent="0.55000000000000004">
      <c r="A47" s="25" t="s">
        <v>79</v>
      </c>
      <c r="C47" s="37">
        <v>0</v>
      </c>
      <c r="D47" s="37"/>
      <c r="E47" s="37">
        <v>354133981</v>
      </c>
      <c r="F47" s="37"/>
      <c r="G47" s="37">
        <v>0</v>
      </c>
      <c r="H47" s="37"/>
      <c r="I47" s="37">
        <v>354133981</v>
      </c>
      <c r="J47" s="37"/>
      <c r="K47" s="37">
        <v>0</v>
      </c>
      <c r="L47" s="37"/>
      <c r="M47" s="37">
        <v>6308045191</v>
      </c>
      <c r="N47" s="37"/>
      <c r="O47" s="37">
        <v>0</v>
      </c>
      <c r="P47" s="37"/>
      <c r="Q47" s="37">
        <v>6308045191</v>
      </c>
    </row>
    <row r="48" spans="1:17" s="26" customFormat="1" ht="30" customHeight="1" x14ac:dyDescent="0.55000000000000004">
      <c r="A48" s="25" t="s">
        <v>340</v>
      </c>
      <c r="C48" s="37">
        <v>0</v>
      </c>
      <c r="D48" s="37"/>
      <c r="E48" s="37">
        <v>0</v>
      </c>
      <c r="F48" s="37"/>
      <c r="G48" s="37">
        <v>0</v>
      </c>
      <c r="H48" s="37"/>
      <c r="I48" s="37">
        <v>0</v>
      </c>
      <c r="J48" s="37"/>
      <c r="K48" s="37">
        <v>149823091539</v>
      </c>
      <c r="L48" s="37"/>
      <c r="M48" s="37">
        <v>0</v>
      </c>
      <c r="N48" s="37"/>
      <c r="O48" s="37">
        <v>0</v>
      </c>
      <c r="P48" s="37"/>
      <c r="Q48" s="37">
        <v>0</v>
      </c>
    </row>
    <row r="49" spans="1:17" s="26" customFormat="1" ht="30" customHeight="1" x14ac:dyDescent="0.55000000000000004">
      <c r="A49" s="25" t="s">
        <v>52</v>
      </c>
      <c r="C49" s="37">
        <v>0</v>
      </c>
      <c r="D49" s="37"/>
      <c r="E49" s="37">
        <v>0</v>
      </c>
      <c r="F49" s="37"/>
      <c r="G49" s="37">
        <v>0</v>
      </c>
      <c r="H49" s="37"/>
      <c r="I49" s="37">
        <v>0</v>
      </c>
      <c r="J49" s="37"/>
      <c r="K49" s="37">
        <v>72300000000</v>
      </c>
      <c r="L49" s="37"/>
      <c r="M49" s="37">
        <v>0</v>
      </c>
      <c r="N49" s="37"/>
      <c r="O49" s="37">
        <v>0</v>
      </c>
      <c r="P49" s="37"/>
      <c r="Q49" s="37">
        <v>0</v>
      </c>
    </row>
    <row r="50" spans="1:17" s="26" customFormat="1" ht="30" customHeight="1" thickBot="1" x14ac:dyDescent="0.55000000000000004">
      <c r="C50" s="29">
        <f>SUM(C8:C49)</f>
        <v>700856173680</v>
      </c>
      <c r="E50" s="29">
        <f>SUM(E8:E49)</f>
        <v>148296741660</v>
      </c>
      <c r="G50" s="29">
        <f>SUM(G8:G49)</f>
        <v>187038732</v>
      </c>
      <c r="I50" s="29">
        <f>SUM(I8:I49)</f>
        <v>849339954072</v>
      </c>
      <c r="K50" s="29">
        <f>SUM(K8:K49)</f>
        <v>4838311697316</v>
      </c>
      <c r="M50" s="29">
        <f>SUM(M8:M49)</f>
        <v>1355917924171</v>
      </c>
      <c r="O50" s="29">
        <f>SUM(O8:O49)</f>
        <v>72762309866</v>
      </c>
      <c r="Q50" s="29">
        <f>SUM(Q8:Q49)</f>
        <v>6044869144725</v>
      </c>
    </row>
    <row r="51" spans="1:17" ht="18.7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22" bottom="0.22" header="0.17" footer="0.17"/>
  <pageSetup paperSize="9" scale="3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78"/>
  <sheetViews>
    <sheetView rightToLeft="1" view="pageBreakPreview" zoomScale="60" zoomScaleNormal="100" workbookViewId="0">
      <selection activeCell="G37" sqref="A37:G39"/>
    </sheetView>
  </sheetViews>
  <sheetFormatPr defaultRowHeight="18" x14ac:dyDescent="0.4"/>
  <cols>
    <col min="1" max="1" width="45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40.14062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40.14062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7.75" x14ac:dyDescent="0.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27.75" x14ac:dyDescent="0.4">
      <c r="A3" s="38" t="s">
        <v>228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27.75" x14ac:dyDescent="0.4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6" spans="1:11" ht="27.75" x14ac:dyDescent="0.4">
      <c r="A6" s="39" t="s">
        <v>291</v>
      </c>
      <c r="B6" s="39" t="s">
        <v>291</v>
      </c>
      <c r="C6" s="39" t="s">
        <v>291</v>
      </c>
      <c r="E6" s="39" t="s">
        <v>230</v>
      </c>
      <c r="F6" s="39" t="s">
        <v>230</v>
      </c>
      <c r="G6" s="39" t="s">
        <v>230</v>
      </c>
      <c r="I6" s="39" t="s">
        <v>231</v>
      </c>
      <c r="J6" s="39" t="s">
        <v>231</v>
      </c>
      <c r="K6" s="39" t="s">
        <v>231</v>
      </c>
    </row>
    <row r="7" spans="1:11" ht="27.75" x14ac:dyDescent="0.4">
      <c r="A7" s="41" t="s">
        <v>292</v>
      </c>
      <c r="C7" s="39" t="s">
        <v>144</v>
      </c>
      <c r="E7" s="41" t="s">
        <v>293</v>
      </c>
      <c r="G7" s="41" t="s">
        <v>294</v>
      </c>
      <c r="I7" s="41" t="s">
        <v>293</v>
      </c>
      <c r="K7" s="41" t="s">
        <v>294</v>
      </c>
    </row>
    <row r="8" spans="1:11" ht="18.75" x14ac:dyDescent="0.45">
      <c r="A8" s="2" t="s">
        <v>138</v>
      </c>
      <c r="C8" s="4" t="s">
        <v>238</v>
      </c>
      <c r="D8" s="4"/>
      <c r="E8" s="5">
        <v>180821917800</v>
      </c>
      <c r="F8" s="4"/>
      <c r="G8" s="16">
        <f>E8/515834261164*100</f>
        <v>35.054266731327296</v>
      </c>
      <c r="H8" s="4"/>
      <c r="I8" s="5">
        <v>409863013680</v>
      </c>
      <c r="J8" s="4"/>
      <c r="K8" s="16">
        <f>I8/2747713589573*100</f>
        <v>14.91651150379518</v>
      </c>
    </row>
    <row r="9" spans="1:11" ht="18.75" x14ac:dyDescent="0.45">
      <c r="A9" s="2" t="s">
        <v>295</v>
      </c>
      <c r="C9" s="4" t="s">
        <v>238</v>
      </c>
      <c r="D9" s="4"/>
      <c r="E9" s="5">
        <v>0</v>
      </c>
      <c r="F9" s="4"/>
      <c r="G9" s="16">
        <f t="shared" ref="G9:G72" si="0">E9/515834261164*100</f>
        <v>0</v>
      </c>
      <c r="H9" s="4"/>
      <c r="I9" s="5">
        <v>35127671204</v>
      </c>
      <c r="J9" s="4"/>
      <c r="K9" s="16">
        <f t="shared" ref="K9:K72" si="1">I9/2747713589573*100</f>
        <v>1.2784327790677377</v>
      </c>
    </row>
    <row r="10" spans="1:11" ht="18.75" x14ac:dyDescent="0.45">
      <c r="A10" s="2" t="s">
        <v>150</v>
      </c>
      <c r="C10" s="4" t="s">
        <v>151</v>
      </c>
      <c r="D10" s="4"/>
      <c r="E10" s="5">
        <v>1154</v>
      </c>
      <c r="F10" s="4"/>
      <c r="G10" s="16">
        <f t="shared" si="0"/>
        <v>2.2371526803899267E-7</v>
      </c>
      <c r="H10" s="4"/>
      <c r="I10" s="5">
        <v>11031</v>
      </c>
      <c r="J10" s="4"/>
      <c r="K10" s="16">
        <f t="shared" si="1"/>
        <v>4.0146105627094267E-7</v>
      </c>
    </row>
    <row r="11" spans="1:11" ht="18.75" x14ac:dyDescent="0.45">
      <c r="A11" s="2" t="s">
        <v>158</v>
      </c>
      <c r="C11" s="4" t="s">
        <v>160</v>
      </c>
      <c r="D11" s="4"/>
      <c r="E11" s="5">
        <v>71757</v>
      </c>
      <c r="F11" s="4"/>
      <c r="G11" s="16">
        <f t="shared" si="0"/>
        <v>1.3910863508383012E-5</v>
      </c>
      <c r="H11" s="4"/>
      <c r="I11" s="5">
        <v>34101649</v>
      </c>
      <c r="J11" s="4"/>
      <c r="K11" s="16">
        <f t="shared" si="1"/>
        <v>1.2410918346587739E-3</v>
      </c>
    </row>
    <row r="12" spans="1:11" ht="18.75" x14ac:dyDescent="0.45">
      <c r="A12" s="2" t="s">
        <v>161</v>
      </c>
      <c r="C12" s="4" t="s">
        <v>162</v>
      </c>
      <c r="D12" s="4"/>
      <c r="E12" s="5">
        <v>0</v>
      </c>
      <c r="F12" s="4"/>
      <c r="G12" s="16">
        <f t="shared" si="0"/>
        <v>0</v>
      </c>
      <c r="H12" s="4"/>
      <c r="I12" s="5">
        <v>702921</v>
      </c>
      <c r="J12" s="4"/>
      <c r="K12" s="16">
        <f t="shared" si="1"/>
        <v>2.5582033100809294E-5</v>
      </c>
    </row>
    <row r="13" spans="1:11" ht="18.75" x14ac:dyDescent="0.45">
      <c r="A13" s="2" t="s">
        <v>163</v>
      </c>
      <c r="C13" s="4" t="s">
        <v>164</v>
      </c>
      <c r="D13" s="4"/>
      <c r="E13" s="5">
        <v>3399</v>
      </c>
      <c r="F13" s="4"/>
      <c r="G13" s="16">
        <f t="shared" si="0"/>
        <v>6.5893257891207626E-7</v>
      </c>
      <c r="H13" s="4"/>
      <c r="I13" s="5">
        <v>32228</v>
      </c>
      <c r="J13" s="4"/>
      <c r="K13" s="16">
        <f t="shared" si="1"/>
        <v>1.172902449596586E-6</v>
      </c>
    </row>
    <row r="14" spans="1:11" ht="18.75" x14ac:dyDescent="0.45">
      <c r="A14" s="2" t="s">
        <v>161</v>
      </c>
      <c r="C14" s="4" t="s">
        <v>296</v>
      </c>
      <c r="D14" s="4"/>
      <c r="E14" s="5">
        <v>0</v>
      </c>
      <c r="F14" s="4"/>
      <c r="G14" s="16">
        <f t="shared" si="0"/>
        <v>0</v>
      </c>
      <c r="H14" s="4"/>
      <c r="I14" s="5">
        <v>23832493363</v>
      </c>
      <c r="J14" s="4"/>
      <c r="K14" s="16">
        <f t="shared" si="1"/>
        <v>0.86735726217751874</v>
      </c>
    </row>
    <row r="15" spans="1:11" ht="18.75" x14ac:dyDescent="0.45">
      <c r="A15" s="2" t="s">
        <v>161</v>
      </c>
      <c r="C15" s="4" t="s">
        <v>297</v>
      </c>
      <c r="D15" s="4"/>
      <c r="E15" s="5">
        <v>0</v>
      </c>
      <c r="F15" s="4"/>
      <c r="G15" s="16">
        <f t="shared" si="0"/>
        <v>0</v>
      </c>
      <c r="H15" s="4"/>
      <c r="I15" s="5">
        <v>13263561762</v>
      </c>
      <c r="J15" s="4"/>
      <c r="K15" s="16">
        <f t="shared" si="1"/>
        <v>0.48271267472463109</v>
      </c>
    </row>
    <row r="16" spans="1:11" ht="18.75" x14ac:dyDescent="0.45">
      <c r="A16" s="2" t="s">
        <v>161</v>
      </c>
      <c r="C16" s="4" t="s">
        <v>298</v>
      </c>
      <c r="D16" s="4"/>
      <c r="E16" s="5">
        <v>0</v>
      </c>
      <c r="F16" s="4"/>
      <c r="G16" s="16">
        <f t="shared" si="0"/>
        <v>0</v>
      </c>
      <c r="H16" s="4"/>
      <c r="I16" s="5">
        <v>10979013766</v>
      </c>
      <c r="J16" s="4"/>
      <c r="K16" s="16">
        <f t="shared" si="1"/>
        <v>0.39956907472682263</v>
      </c>
    </row>
    <row r="17" spans="1:11" ht="18.75" x14ac:dyDescent="0.45">
      <c r="A17" s="2" t="s">
        <v>167</v>
      </c>
      <c r="C17" s="4" t="s">
        <v>168</v>
      </c>
      <c r="D17" s="4"/>
      <c r="E17" s="5">
        <v>12412286</v>
      </c>
      <c r="F17" s="4"/>
      <c r="G17" s="16">
        <f t="shared" si="0"/>
        <v>2.406254670248385E-3</v>
      </c>
      <c r="H17" s="4"/>
      <c r="I17" s="5">
        <v>147899995</v>
      </c>
      <c r="J17" s="4"/>
      <c r="K17" s="16">
        <f t="shared" si="1"/>
        <v>5.3826568955821896E-3</v>
      </c>
    </row>
    <row r="18" spans="1:11" ht="18.75" x14ac:dyDescent="0.45">
      <c r="A18" s="2" t="s">
        <v>170</v>
      </c>
      <c r="C18" s="4" t="s">
        <v>171</v>
      </c>
      <c r="D18" s="4"/>
      <c r="E18" s="5">
        <v>0</v>
      </c>
      <c r="F18" s="4"/>
      <c r="G18" s="16">
        <f t="shared" si="0"/>
        <v>0</v>
      </c>
      <c r="H18" s="4"/>
      <c r="I18" s="5">
        <v>17846</v>
      </c>
      <c r="J18" s="4"/>
      <c r="K18" s="16">
        <f t="shared" si="1"/>
        <v>6.4948545102087231E-7</v>
      </c>
    </row>
    <row r="19" spans="1:11" ht="18.75" x14ac:dyDescent="0.45">
      <c r="A19" s="2" t="s">
        <v>173</v>
      </c>
      <c r="C19" s="4" t="s">
        <v>174</v>
      </c>
      <c r="D19" s="4"/>
      <c r="E19" s="5">
        <v>0</v>
      </c>
      <c r="F19" s="4"/>
      <c r="G19" s="16">
        <f t="shared" si="0"/>
        <v>0</v>
      </c>
      <c r="H19" s="4"/>
      <c r="I19" s="5">
        <v>34468</v>
      </c>
      <c r="J19" s="4"/>
      <c r="K19" s="16">
        <f t="shared" si="1"/>
        <v>1.2544247745033861E-6</v>
      </c>
    </row>
    <row r="20" spans="1:11" ht="18.75" x14ac:dyDescent="0.45">
      <c r="A20" s="2" t="s">
        <v>173</v>
      </c>
      <c r="C20" s="4" t="s">
        <v>299</v>
      </c>
      <c r="D20" s="4"/>
      <c r="E20" s="5">
        <v>0</v>
      </c>
      <c r="F20" s="4"/>
      <c r="G20" s="16">
        <f t="shared" si="0"/>
        <v>0</v>
      </c>
      <c r="H20" s="4"/>
      <c r="I20" s="5">
        <v>197070020</v>
      </c>
      <c r="J20" s="4"/>
      <c r="K20" s="16">
        <f t="shared" si="1"/>
        <v>7.1721456249239238E-3</v>
      </c>
    </row>
    <row r="21" spans="1:11" ht="18.75" x14ac:dyDescent="0.45">
      <c r="A21" s="2" t="s">
        <v>173</v>
      </c>
      <c r="C21" s="4" t="s">
        <v>300</v>
      </c>
      <c r="D21" s="4"/>
      <c r="E21" s="5">
        <v>0</v>
      </c>
      <c r="F21" s="4"/>
      <c r="G21" s="16">
        <f t="shared" si="0"/>
        <v>0</v>
      </c>
      <c r="H21" s="4"/>
      <c r="I21" s="5">
        <v>105335313</v>
      </c>
      <c r="J21" s="4"/>
      <c r="K21" s="16">
        <f t="shared" si="1"/>
        <v>3.8335623261363753E-3</v>
      </c>
    </row>
    <row r="22" spans="1:11" ht="18.75" x14ac:dyDescent="0.45">
      <c r="A22" s="2" t="s">
        <v>251</v>
      </c>
      <c r="C22" s="4" t="s">
        <v>301</v>
      </c>
      <c r="D22" s="4"/>
      <c r="E22" s="5">
        <v>0</v>
      </c>
      <c r="F22" s="4"/>
      <c r="G22" s="16">
        <f t="shared" si="0"/>
        <v>0</v>
      </c>
      <c r="H22" s="4"/>
      <c r="I22" s="5">
        <v>4699720000</v>
      </c>
      <c r="J22" s="4"/>
      <c r="K22" s="16">
        <f t="shared" si="1"/>
        <v>0.17104111643347608</v>
      </c>
    </row>
    <row r="23" spans="1:11" ht="18.75" x14ac:dyDescent="0.45">
      <c r="A23" s="2" t="s">
        <v>173</v>
      </c>
      <c r="C23" s="4" t="s">
        <v>302</v>
      </c>
      <c r="D23" s="4"/>
      <c r="E23" s="5">
        <v>0</v>
      </c>
      <c r="F23" s="4"/>
      <c r="G23" s="16">
        <f t="shared" si="0"/>
        <v>0</v>
      </c>
      <c r="H23" s="4"/>
      <c r="I23" s="5">
        <v>537085194</v>
      </c>
      <c r="J23" s="4"/>
      <c r="K23" s="16">
        <f t="shared" si="1"/>
        <v>1.95466221820981E-2</v>
      </c>
    </row>
    <row r="24" spans="1:11" ht="18.75" x14ac:dyDescent="0.45">
      <c r="A24" s="2" t="s">
        <v>191</v>
      </c>
      <c r="C24" s="4" t="s">
        <v>303</v>
      </c>
      <c r="D24" s="4"/>
      <c r="E24" s="5">
        <v>0</v>
      </c>
      <c r="F24" s="4"/>
      <c r="G24" s="16">
        <f t="shared" si="0"/>
        <v>0</v>
      </c>
      <c r="H24" s="4"/>
      <c r="I24" s="5">
        <v>19486058794</v>
      </c>
      <c r="J24" s="4"/>
      <c r="K24" s="16">
        <f t="shared" si="1"/>
        <v>0.70917357864173058</v>
      </c>
    </row>
    <row r="25" spans="1:11" ht="18.75" x14ac:dyDescent="0.45">
      <c r="A25" s="2" t="s">
        <v>173</v>
      </c>
      <c r="C25" s="4" t="s">
        <v>304</v>
      </c>
      <c r="D25" s="4"/>
      <c r="E25" s="5">
        <v>0</v>
      </c>
      <c r="F25" s="4"/>
      <c r="G25" s="16">
        <f t="shared" si="0"/>
        <v>0</v>
      </c>
      <c r="H25" s="4"/>
      <c r="I25" s="5">
        <v>169170595</v>
      </c>
      <c r="J25" s="4"/>
      <c r="K25" s="16">
        <f t="shared" si="1"/>
        <v>6.156776879583342E-3</v>
      </c>
    </row>
    <row r="26" spans="1:11" ht="18.75" x14ac:dyDescent="0.45">
      <c r="A26" s="2" t="s">
        <v>167</v>
      </c>
      <c r="C26" s="4" t="s">
        <v>305</v>
      </c>
      <c r="D26" s="4"/>
      <c r="E26" s="5">
        <v>0</v>
      </c>
      <c r="F26" s="4"/>
      <c r="G26" s="16">
        <f t="shared" si="0"/>
        <v>0</v>
      </c>
      <c r="H26" s="4"/>
      <c r="I26" s="5">
        <v>37550684877</v>
      </c>
      <c r="J26" s="4"/>
      <c r="K26" s="16">
        <f t="shared" si="1"/>
        <v>1.3666156843819901</v>
      </c>
    </row>
    <row r="27" spans="1:11" ht="18.75" x14ac:dyDescent="0.45">
      <c r="A27" s="2" t="s">
        <v>173</v>
      </c>
      <c r="C27" s="4" t="s">
        <v>306</v>
      </c>
      <c r="D27" s="4"/>
      <c r="E27" s="5">
        <v>0</v>
      </c>
      <c r="F27" s="4"/>
      <c r="G27" s="16">
        <f t="shared" si="0"/>
        <v>0</v>
      </c>
      <c r="H27" s="4"/>
      <c r="I27" s="5">
        <v>12225972573</v>
      </c>
      <c r="J27" s="4"/>
      <c r="K27" s="16">
        <f t="shared" si="1"/>
        <v>0.44495076267755906</v>
      </c>
    </row>
    <row r="28" spans="1:11" ht="18.75" x14ac:dyDescent="0.45">
      <c r="A28" s="2" t="s">
        <v>173</v>
      </c>
      <c r="C28" s="4" t="s">
        <v>307</v>
      </c>
      <c r="D28" s="4"/>
      <c r="E28" s="5">
        <v>0</v>
      </c>
      <c r="F28" s="4"/>
      <c r="G28" s="16">
        <f t="shared" si="0"/>
        <v>0</v>
      </c>
      <c r="H28" s="4"/>
      <c r="I28" s="5">
        <v>9208663061</v>
      </c>
      <c r="J28" s="4"/>
      <c r="K28" s="16">
        <f t="shared" si="1"/>
        <v>0.33513911697146875</v>
      </c>
    </row>
    <row r="29" spans="1:11" ht="18.75" x14ac:dyDescent="0.45">
      <c r="A29" s="2" t="s">
        <v>173</v>
      </c>
      <c r="C29" s="4" t="s">
        <v>308</v>
      </c>
      <c r="D29" s="4"/>
      <c r="E29" s="5">
        <v>0</v>
      </c>
      <c r="F29" s="4"/>
      <c r="G29" s="16">
        <f t="shared" si="0"/>
        <v>0</v>
      </c>
      <c r="H29" s="4"/>
      <c r="I29" s="5">
        <v>79576548908</v>
      </c>
      <c r="J29" s="4"/>
      <c r="K29" s="16">
        <f t="shared" si="1"/>
        <v>2.8961005692142154</v>
      </c>
    </row>
    <row r="30" spans="1:11" ht="18.75" x14ac:dyDescent="0.45">
      <c r="A30" s="2" t="s">
        <v>173</v>
      </c>
      <c r="C30" s="4" t="s">
        <v>309</v>
      </c>
      <c r="D30" s="4"/>
      <c r="E30" s="5">
        <v>0</v>
      </c>
      <c r="F30" s="4"/>
      <c r="G30" s="16">
        <f t="shared" si="0"/>
        <v>0</v>
      </c>
      <c r="H30" s="4"/>
      <c r="I30" s="5">
        <v>76335404059</v>
      </c>
      <c r="J30" s="4"/>
      <c r="K30" s="16">
        <f t="shared" si="1"/>
        <v>2.7781426837453851</v>
      </c>
    </row>
    <row r="31" spans="1:11" ht="18.75" x14ac:dyDescent="0.45">
      <c r="A31" s="2" t="s">
        <v>167</v>
      </c>
      <c r="C31" s="4" t="s">
        <v>310</v>
      </c>
      <c r="D31" s="4"/>
      <c r="E31" s="5">
        <v>0</v>
      </c>
      <c r="F31" s="4"/>
      <c r="G31" s="16">
        <f t="shared" si="0"/>
        <v>0</v>
      </c>
      <c r="H31" s="4"/>
      <c r="I31" s="5">
        <v>43198356162</v>
      </c>
      <c r="J31" s="4"/>
      <c r="K31" s="16">
        <f t="shared" si="1"/>
        <v>1.5721564403920683</v>
      </c>
    </row>
    <row r="32" spans="1:11" ht="18.75" x14ac:dyDescent="0.45">
      <c r="A32" s="2" t="s">
        <v>191</v>
      </c>
      <c r="C32" s="4" t="s">
        <v>311</v>
      </c>
      <c r="D32" s="4"/>
      <c r="E32" s="5">
        <v>0</v>
      </c>
      <c r="F32" s="4"/>
      <c r="G32" s="16">
        <f t="shared" si="0"/>
        <v>0</v>
      </c>
      <c r="H32" s="4"/>
      <c r="I32" s="5">
        <v>45567123228</v>
      </c>
      <c r="J32" s="4"/>
      <c r="K32" s="16">
        <f t="shared" si="1"/>
        <v>1.6583651003844697</v>
      </c>
    </row>
    <row r="33" spans="1:11" ht="18.75" x14ac:dyDescent="0.45">
      <c r="A33" s="2" t="s">
        <v>167</v>
      </c>
      <c r="C33" s="4" t="s">
        <v>312</v>
      </c>
      <c r="D33" s="4"/>
      <c r="E33" s="5">
        <v>0</v>
      </c>
      <c r="F33" s="4"/>
      <c r="G33" s="16">
        <f t="shared" si="0"/>
        <v>0</v>
      </c>
      <c r="H33" s="4"/>
      <c r="I33" s="5">
        <v>4303561626</v>
      </c>
      <c r="J33" s="4"/>
      <c r="K33" s="16">
        <f t="shared" si="1"/>
        <v>0.15662337014786107</v>
      </c>
    </row>
    <row r="34" spans="1:11" ht="18.75" x14ac:dyDescent="0.45">
      <c r="A34" s="2" t="s">
        <v>170</v>
      </c>
      <c r="C34" s="4" t="s">
        <v>313</v>
      </c>
      <c r="D34" s="4"/>
      <c r="E34" s="5">
        <v>0</v>
      </c>
      <c r="F34" s="4"/>
      <c r="G34" s="16">
        <f t="shared" si="0"/>
        <v>0</v>
      </c>
      <c r="H34" s="4"/>
      <c r="I34" s="5">
        <v>31494246546</v>
      </c>
      <c r="J34" s="4"/>
      <c r="K34" s="16">
        <f t="shared" si="1"/>
        <v>1.1461983034008383</v>
      </c>
    </row>
    <row r="35" spans="1:11" ht="18.75" x14ac:dyDescent="0.45">
      <c r="A35" s="2" t="s">
        <v>167</v>
      </c>
      <c r="C35" s="4" t="s">
        <v>314</v>
      </c>
      <c r="D35" s="4"/>
      <c r="E35" s="5">
        <v>0</v>
      </c>
      <c r="F35" s="4"/>
      <c r="G35" s="16">
        <f t="shared" si="0"/>
        <v>0</v>
      </c>
      <c r="H35" s="4"/>
      <c r="I35" s="5">
        <v>3427419168</v>
      </c>
      <c r="J35" s="4"/>
      <c r="K35" s="16">
        <f t="shared" si="1"/>
        <v>0.12473713348459391</v>
      </c>
    </row>
    <row r="36" spans="1:11" ht="18.75" x14ac:dyDescent="0.45">
      <c r="A36" s="2" t="s">
        <v>252</v>
      </c>
      <c r="C36" s="4" t="s">
        <v>315</v>
      </c>
      <c r="D36" s="4"/>
      <c r="E36" s="5">
        <v>0</v>
      </c>
      <c r="F36" s="4"/>
      <c r="G36" s="16">
        <f t="shared" si="0"/>
        <v>0</v>
      </c>
      <c r="H36" s="4"/>
      <c r="I36" s="5">
        <v>26629041074</v>
      </c>
      <c r="J36" s="4"/>
      <c r="K36" s="16">
        <f t="shared" si="1"/>
        <v>0.96913452606747863</v>
      </c>
    </row>
    <row r="37" spans="1:11" ht="18.75" x14ac:dyDescent="0.45">
      <c r="A37" s="2" t="s">
        <v>167</v>
      </c>
      <c r="C37" s="4" t="s">
        <v>316</v>
      </c>
      <c r="D37" s="4"/>
      <c r="E37" s="5">
        <v>0</v>
      </c>
      <c r="F37" s="4"/>
      <c r="G37" s="16">
        <f t="shared" si="0"/>
        <v>0</v>
      </c>
      <c r="H37" s="4"/>
      <c r="I37" s="5">
        <v>41046575315</v>
      </c>
      <c r="J37" s="4"/>
      <c r="K37" s="16">
        <f t="shared" si="1"/>
        <v>1.4938447540807454</v>
      </c>
    </row>
    <row r="38" spans="1:11" ht="18.75" x14ac:dyDescent="0.45">
      <c r="A38" s="2" t="s">
        <v>167</v>
      </c>
      <c r="C38" s="4" t="s">
        <v>317</v>
      </c>
      <c r="D38" s="4"/>
      <c r="E38" s="5">
        <v>0</v>
      </c>
      <c r="F38" s="4"/>
      <c r="G38" s="16">
        <f t="shared" si="0"/>
        <v>0</v>
      </c>
      <c r="H38" s="4"/>
      <c r="I38" s="5">
        <v>50967671216</v>
      </c>
      <c r="J38" s="4"/>
      <c r="K38" s="16">
        <f t="shared" si="1"/>
        <v>1.8549120770596936</v>
      </c>
    </row>
    <row r="39" spans="1:11" ht="18.75" x14ac:dyDescent="0.45">
      <c r="A39" s="2" t="s">
        <v>167</v>
      </c>
      <c r="C39" s="4" t="s">
        <v>318</v>
      </c>
      <c r="D39" s="4"/>
      <c r="E39" s="5">
        <v>0</v>
      </c>
      <c r="F39" s="4"/>
      <c r="G39" s="16">
        <f t="shared" si="0"/>
        <v>0</v>
      </c>
      <c r="H39" s="4"/>
      <c r="I39" s="5">
        <v>6817106835</v>
      </c>
      <c r="J39" s="4"/>
      <c r="K39" s="16">
        <f t="shared" si="1"/>
        <v>0.24810107068180243</v>
      </c>
    </row>
    <row r="40" spans="1:11" ht="18.75" x14ac:dyDescent="0.45">
      <c r="A40" s="2" t="s">
        <v>176</v>
      </c>
      <c r="C40" s="4" t="s">
        <v>177</v>
      </c>
      <c r="D40" s="4"/>
      <c r="E40" s="5">
        <v>4438356150</v>
      </c>
      <c r="F40" s="4"/>
      <c r="G40" s="16">
        <f t="shared" si="0"/>
        <v>0.8604229079287361</v>
      </c>
      <c r="H40" s="4"/>
      <c r="I40" s="5">
        <v>70959839244</v>
      </c>
      <c r="J40" s="4"/>
      <c r="K40" s="16">
        <f t="shared" si="1"/>
        <v>2.5825049420462811</v>
      </c>
    </row>
    <row r="41" spans="1:11" ht="18.75" x14ac:dyDescent="0.45">
      <c r="A41" s="2" t="s">
        <v>170</v>
      </c>
      <c r="C41" s="4" t="s">
        <v>319</v>
      </c>
      <c r="D41" s="4"/>
      <c r="E41" s="5">
        <v>0</v>
      </c>
      <c r="F41" s="4"/>
      <c r="G41" s="16">
        <f t="shared" si="0"/>
        <v>0</v>
      </c>
      <c r="H41" s="4"/>
      <c r="I41" s="5">
        <v>31884931464</v>
      </c>
      <c r="J41" s="4"/>
      <c r="K41" s="16">
        <f t="shared" si="1"/>
        <v>1.1604168493032414</v>
      </c>
    </row>
    <row r="42" spans="1:11" ht="18.75" x14ac:dyDescent="0.45">
      <c r="A42" s="2" t="s">
        <v>170</v>
      </c>
      <c r="C42" s="4" t="s">
        <v>320</v>
      </c>
      <c r="D42" s="4"/>
      <c r="E42" s="5">
        <v>0</v>
      </c>
      <c r="F42" s="4"/>
      <c r="G42" s="16">
        <f t="shared" si="0"/>
        <v>0</v>
      </c>
      <c r="H42" s="4"/>
      <c r="I42" s="5">
        <v>32029862992</v>
      </c>
      <c r="J42" s="4"/>
      <c r="K42" s="16">
        <f t="shared" si="1"/>
        <v>1.165691472122373</v>
      </c>
    </row>
    <row r="43" spans="1:11" ht="18.75" x14ac:dyDescent="0.45">
      <c r="A43" s="2" t="s">
        <v>253</v>
      </c>
      <c r="C43" s="4" t="s">
        <v>321</v>
      </c>
      <c r="D43" s="4"/>
      <c r="E43" s="5">
        <v>0</v>
      </c>
      <c r="F43" s="4"/>
      <c r="G43" s="16">
        <f t="shared" si="0"/>
        <v>0</v>
      </c>
      <c r="H43" s="4"/>
      <c r="I43" s="5">
        <v>20909588991</v>
      </c>
      <c r="J43" s="4"/>
      <c r="K43" s="16">
        <f t="shared" si="1"/>
        <v>0.76098138722854991</v>
      </c>
    </row>
    <row r="44" spans="1:11" ht="18.75" x14ac:dyDescent="0.45">
      <c r="A44" s="2" t="s">
        <v>180</v>
      </c>
      <c r="C44" s="4" t="s">
        <v>181</v>
      </c>
      <c r="D44" s="4"/>
      <c r="E44" s="5">
        <v>60</v>
      </c>
      <c r="F44" s="4"/>
      <c r="G44" s="16">
        <f t="shared" si="0"/>
        <v>1.1631643052287312E-8</v>
      </c>
      <c r="H44" s="4"/>
      <c r="I44" s="5">
        <v>56517592</v>
      </c>
      <c r="J44" s="4"/>
      <c r="K44" s="16">
        <f t="shared" si="1"/>
        <v>2.0568953115955198E-3</v>
      </c>
    </row>
    <row r="45" spans="1:11" ht="18.75" x14ac:dyDescent="0.45">
      <c r="A45" s="2" t="s">
        <v>180</v>
      </c>
      <c r="C45" s="4" t="s">
        <v>322</v>
      </c>
      <c r="D45" s="4"/>
      <c r="E45" s="5">
        <v>0</v>
      </c>
      <c r="F45" s="4"/>
      <c r="G45" s="16">
        <f t="shared" si="0"/>
        <v>0</v>
      </c>
      <c r="H45" s="4"/>
      <c r="I45" s="5">
        <v>55088506683</v>
      </c>
      <c r="J45" s="4"/>
      <c r="K45" s="16">
        <f t="shared" si="1"/>
        <v>2.0048853305544432</v>
      </c>
    </row>
    <row r="46" spans="1:11" ht="18.75" x14ac:dyDescent="0.45">
      <c r="A46" s="2" t="s">
        <v>167</v>
      </c>
      <c r="C46" s="4" t="s">
        <v>323</v>
      </c>
      <c r="D46" s="4"/>
      <c r="E46" s="5">
        <v>0</v>
      </c>
      <c r="F46" s="4"/>
      <c r="G46" s="16">
        <f t="shared" si="0"/>
        <v>0</v>
      </c>
      <c r="H46" s="4"/>
      <c r="I46" s="5">
        <v>50397081791</v>
      </c>
      <c r="J46" s="4"/>
      <c r="K46" s="16">
        <f t="shared" si="1"/>
        <v>1.8341461054109283</v>
      </c>
    </row>
    <row r="47" spans="1:11" ht="18.75" x14ac:dyDescent="0.45">
      <c r="A47" s="2" t="s">
        <v>183</v>
      </c>
      <c r="C47" s="4" t="s">
        <v>324</v>
      </c>
      <c r="D47" s="4"/>
      <c r="E47" s="5">
        <v>0</v>
      </c>
      <c r="F47" s="4"/>
      <c r="G47" s="16">
        <f t="shared" si="0"/>
        <v>0</v>
      </c>
      <c r="H47" s="4"/>
      <c r="I47" s="5">
        <v>28767123280</v>
      </c>
      <c r="J47" s="4"/>
      <c r="K47" s="16">
        <f t="shared" si="1"/>
        <v>1.0469476654759517</v>
      </c>
    </row>
    <row r="48" spans="1:11" ht="18.75" x14ac:dyDescent="0.45">
      <c r="A48" s="2" t="s">
        <v>167</v>
      </c>
      <c r="C48" s="4" t="s">
        <v>325</v>
      </c>
      <c r="D48" s="4"/>
      <c r="E48" s="5">
        <v>0</v>
      </c>
      <c r="F48" s="4"/>
      <c r="G48" s="16">
        <f t="shared" si="0"/>
        <v>0</v>
      </c>
      <c r="H48" s="4"/>
      <c r="I48" s="5">
        <v>31426849315</v>
      </c>
      <c r="J48" s="4"/>
      <c r="K48" s="16">
        <f t="shared" si="1"/>
        <v>1.1437454556493203</v>
      </c>
    </row>
    <row r="49" spans="1:11" ht="18.75" x14ac:dyDescent="0.45">
      <c r="A49" s="2" t="s">
        <v>173</v>
      </c>
      <c r="C49" s="4" t="s">
        <v>326</v>
      </c>
      <c r="D49" s="4"/>
      <c r="E49" s="5">
        <v>0</v>
      </c>
      <c r="F49" s="4"/>
      <c r="G49" s="16">
        <f t="shared" si="0"/>
        <v>0</v>
      </c>
      <c r="H49" s="4"/>
      <c r="I49" s="5">
        <v>37369863014</v>
      </c>
      <c r="J49" s="4"/>
      <c r="K49" s="16">
        <f t="shared" si="1"/>
        <v>1.3600348724776423</v>
      </c>
    </row>
    <row r="50" spans="1:11" ht="18.75" x14ac:dyDescent="0.45">
      <c r="A50" s="2" t="s">
        <v>170</v>
      </c>
      <c r="C50" s="4" t="s">
        <v>327</v>
      </c>
      <c r="D50" s="4"/>
      <c r="E50" s="5">
        <v>0</v>
      </c>
      <c r="F50" s="4"/>
      <c r="G50" s="16">
        <f t="shared" si="0"/>
        <v>0</v>
      </c>
      <c r="H50" s="4"/>
      <c r="I50" s="5">
        <v>64273972572</v>
      </c>
      <c r="J50" s="4"/>
      <c r="K50" s="16">
        <f t="shared" si="1"/>
        <v>2.339180212082741</v>
      </c>
    </row>
    <row r="51" spans="1:11" ht="18.75" x14ac:dyDescent="0.45">
      <c r="A51" s="2" t="s">
        <v>183</v>
      </c>
      <c r="C51" s="4" t="s">
        <v>184</v>
      </c>
      <c r="D51" s="4"/>
      <c r="E51" s="5">
        <v>82191780810</v>
      </c>
      <c r="F51" s="4"/>
      <c r="G51" s="16">
        <f t="shared" si="0"/>
        <v>15.933757603562636</v>
      </c>
      <c r="H51" s="4"/>
      <c r="I51" s="5">
        <v>429528723281</v>
      </c>
      <c r="J51" s="4"/>
      <c r="K51" s="16">
        <f t="shared" si="1"/>
        <v>15.632223275052098</v>
      </c>
    </row>
    <row r="52" spans="1:11" ht="18.75" x14ac:dyDescent="0.45">
      <c r="A52" s="2" t="s">
        <v>167</v>
      </c>
      <c r="C52" s="4" t="s">
        <v>328</v>
      </c>
      <c r="D52" s="4"/>
      <c r="E52" s="5">
        <v>0</v>
      </c>
      <c r="F52" s="4"/>
      <c r="G52" s="16">
        <f t="shared" si="0"/>
        <v>0</v>
      </c>
      <c r="H52" s="4"/>
      <c r="I52" s="5">
        <v>13561643820</v>
      </c>
      <c r="J52" s="4"/>
      <c r="K52" s="16">
        <f t="shared" si="1"/>
        <v>0.49356104185907912</v>
      </c>
    </row>
    <row r="53" spans="1:11" ht="18.75" x14ac:dyDescent="0.45">
      <c r="A53" s="2" t="s">
        <v>170</v>
      </c>
      <c r="C53" s="4" t="s">
        <v>186</v>
      </c>
      <c r="D53" s="4"/>
      <c r="E53" s="5">
        <v>6049315064</v>
      </c>
      <c r="F53" s="4"/>
      <c r="G53" s="16">
        <f t="shared" si="0"/>
        <v>1.1727245589212096</v>
      </c>
      <c r="H53" s="4"/>
      <c r="I53" s="5">
        <v>77128767066</v>
      </c>
      <c r="J53" s="4"/>
      <c r="K53" s="16">
        <f t="shared" si="1"/>
        <v>2.8070162537568537</v>
      </c>
    </row>
    <row r="54" spans="1:11" ht="18.75" x14ac:dyDescent="0.45">
      <c r="A54" s="2" t="s">
        <v>183</v>
      </c>
      <c r="C54" s="4" t="s">
        <v>188</v>
      </c>
      <c r="D54" s="4"/>
      <c r="E54" s="5">
        <v>24657534240</v>
      </c>
      <c r="F54" s="4"/>
      <c r="G54" s="16">
        <f t="shared" si="0"/>
        <v>4.7801272804872088</v>
      </c>
      <c r="H54" s="4"/>
      <c r="I54" s="5">
        <v>118454806204</v>
      </c>
      <c r="J54" s="4"/>
      <c r="K54" s="16">
        <f t="shared" si="1"/>
        <v>4.3110317848814841</v>
      </c>
    </row>
    <row r="55" spans="1:11" ht="18.75" x14ac:dyDescent="0.45">
      <c r="A55" s="2" t="s">
        <v>170</v>
      </c>
      <c r="C55" s="4" t="s">
        <v>189</v>
      </c>
      <c r="D55" s="4"/>
      <c r="E55" s="5">
        <v>10093406610</v>
      </c>
      <c r="F55" s="4"/>
      <c r="G55" s="16">
        <f t="shared" si="0"/>
        <v>1.9567150478186226</v>
      </c>
      <c r="H55" s="4"/>
      <c r="I55" s="5">
        <v>18209570986</v>
      </c>
      <c r="J55" s="4"/>
      <c r="K55" s="16">
        <f t="shared" si="1"/>
        <v>0.66271721532773731</v>
      </c>
    </row>
    <row r="56" spans="1:11" ht="18.75" x14ac:dyDescent="0.45">
      <c r="A56" s="2" t="s">
        <v>167</v>
      </c>
      <c r="C56" s="4" t="s">
        <v>329</v>
      </c>
      <c r="D56" s="4"/>
      <c r="E56" s="5">
        <v>0</v>
      </c>
      <c r="F56" s="4"/>
      <c r="G56" s="16">
        <f t="shared" si="0"/>
        <v>0</v>
      </c>
      <c r="H56" s="4"/>
      <c r="I56" s="5">
        <v>107261753400</v>
      </c>
      <c r="J56" s="4"/>
      <c r="K56" s="16">
        <f t="shared" si="1"/>
        <v>3.9036729958695835</v>
      </c>
    </row>
    <row r="57" spans="1:11" ht="18.75" x14ac:dyDescent="0.45">
      <c r="A57" s="2" t="s">
        <v>191</v>
      </c>
      <c r="C57" s="4" t="s">
        <v>192</v>
      </c>
      <c r="D57" s="4"/>
      <c r="E57" s="5">
        <v>25315068480</v>
      </c>
      <c r="F57" s="4"/>
      <c r="G57" s="16">
        <f t="shared" si="0"/>
        <v>4.9075973400594926</v>
      </c>
      <c r="H57" s="4"/>
      <c r="I57" s="5">
        <v>103791780768</v>
      </c>
      <c r="J57" s="4"/>
      <c r="K57" s="16">
        <f t="shared" si="1"/>
        <v>3.7773871760822586</v>
      </c>
    </row>
    <row r="58" spans="1:11" ht="18.75" x14ac:dyDescent="0.45">
      <c r="A58" s="2" t="s">
        <v>194</v>
      </c>
      <c r="C58" s="4" t="s">
        <v>195</v>
      </c>
      <c r="D58" s="4"/>
      <c r="E58" s="5">
        <v>15109</v>
      </c>
      <c r="F58" s="4"/>
      <c r="G58" s="16">
        <f t="shared" si="0"/>
        <v>2.9290415812834835E-6</v>
      </c>
      <c r="H58" s="4"/>
      <c r="I58" s="5">
        <v>33478</v>
      </c>
      <c r="J58" s="4"/>
      <c r="K58" s="16">
        <f t="shared" si="1"/>
        <v>1.2183948184061842E-6</v>
      </c>
    </row>
    <row r="59" spans="1:11" ht="18.75" x14ac:dyDescent="0.45">
      <c r="A59" s="2" t="s">
        <v>194</v>
      </c>
      <c r="C59" s="4" t="s">
        <v>330</v>
      </c>
      <c r="D59" s="4"/>
      <c r="E59" s="5">
        <v>0</v>
      </c>
      <c r="F59" s="4"/>
      <c r="G59" s="16">
        <f t="shared" si="0"/>
        <v>0</v>
      </c>
      <c r="H59" s="4"/>
      <c r="I59" s="5">
        <v>3290958904</v>
      </c>
      <c r="J59" s="4"/>
      <c r="K59" s="16">
        <f t="shared" si="1"/>
        <v>0.11977081295839939</v>
      </c>
    </row>
    <row r="60" spans="1:11" ht="18.75" x14ac:dyDescent="0.45">
      <c r="A60" s="2" t="s">
        <v>254</v>
      </c>
      <c r="C60" s="4" t="s">
        <v>331</v>
      </c>
      <c r="D60" s="4"/>
      <c r="E60" s="5">
        <v>0</v>
      </c>
      <c r="F60" s="4"/>
      <c r="G60" s="16">
        <f t="shared" si="0"/>
        <v>0</v>
      </c>
      <c r="H60" s="4"/>
      <c r="I60" s="5">
        <v>28738958897</v>
      </c>
      <c r="J60" s="4"/>
      <c r="K60" s="16">
        <f t="shared" si="1"/>
        <v>1.0459226538769673</v>
      </c>
    </row>
    <row r="61" spans="1:11" ht="18.75" x14ac:dyDescent="0.45">
      <c r="A61" s="2" t="s">
        <v>167</v>
      </c>
      <c r="C61" s="4" t="s">
        <v>332</v>
      </c>
      <c r="D61" s="4"/>
      <c r="E61" s="5">
        <v>0</v>
      </c>
      <c r="F61" s="4"/>
      <c r="G61" s="16">
        <f t="shared" si="0"/>
        <v>0</v>
      </c>
      <c r="H61" s="4"/>
      <c r="I61" s="5">
        <v>37282191744</v>
      </c>
      <c r="J61" s="4"/>
      <c r="K61" s="16">
        <f t="shared" si="1"/>
        <v>1.3568441734785657</v>
      </c>
    </row>
    <row r="62" spans="1:11" ht="18.75" x14ac:dyDescent="0.45">
      <c r="A62" s="2" t="s">
        <v>170</v>
      </c>
      <c r="C62" s="4" t="s">
        <v>197</v>
      </c>
      <c r="D62" s="4"/>
      <c r="E62" s="5">
        <v>2419726024</v>
      </c>
      <c r="F62" s="4"/>
      <c r="G62" s="16">
        <f t="shared" si="0"/>
        <v>0.46908982325830673</v>
      </c>
      <c r="H62" s="4"/>
      <c r="I62" s="5">
        <v>24197260240</v>
      </c>
      <c r="J62" s="4"/>
      <c r="K62" s="16">
        <f t="shared" si="1"/>
        <v>0.8806325496159263</v>
      </c>
    </row>
    <row r="63" spans="1:11" ht="18.75" x14ac:dyDescent="0.45">
      <c r="A63" s="2" t="s">
        <v>170</v>
      </c>
      <c r="C63" s="4" t="s">
        <v>199</v>
      </c>
      <c r="D63" s="4"/>
      <c r="E63" s="5">
        <v>1915616432</v>
      </c>
      <c r="F63" s="4"/>
      <c r="G63" s="16">
        <f t="shared" si="0"/>
        <v>0.37136277603533685</v>
      </c>
      <c r="H63" s="4"/>
      <c r="I63" s="5">
        <v>19114520491</v>
      </c>
      <c r="J63" s="4"/>
      <c r="K63" s="16">
        <f t="shared" si="1"/>
        <v>0.69565185263615603</v>
      </c>
    </row>
    <row r="64" spans="1:11" ht="18.75" x14ac:dyDescent="0.45">
      <c r="A64" s="2" t="s">
        <v>170</v>
      </c>
      <c r="C64" s="4" t="s">
        <v>201</v>
      </c>
      <c r="D64" s="4"/>
      <c r="E64" s="5">
        <v>4234520544</v>
      </c>
      <c r="F64" s="4"/>
      <c r="G64" s="16">
        <f t="shared" si="0"/>
        <v>0.82090719108975829</v>
      </c>
      <c r="H64" s="4"/>
      <c r="I64" s="5">
        <v>34934794488</v>
      </c>
      <c r="J64" s="4"/>
      <c r="K64" s="16">
        <f t="shared" si="1"/>
        <v>1.2714132441084929</v>
      </c>
    </row>
    <row r="65" spans="1:11" ht="18.75" x14ac:dyDescent="0.45">
      <c r="A65" s="2" t="s">
        <v>176</v>
      </c>
      <c r="C65" s="4" t="s">
        <v>333</v>
      </c>
      <c r="D65" s="4"/>
      <c r="E65" s="5">
        <v>0</v>
      </c>
      <c r="F65" s="4"/>
      <c r="G65" s="16">
        <f t="shared" si="0"/>
        <v>0</v>
      </c>
      <c r="H65" s="4"/>
      <c r="I65" s="5">
        <v>34958694018</v>
      </c>
      <c r="J65" s="4"/>
      <c r="K65" s="16">
        <f t="shared" si="1"/>
        <v>1.2722830410950019</v>
      </c>
    </row>
    <row r="66" spans="1:11" ht="18.75" x14ac:dyDescent="0.45">
      <c r="A66" s="2" t="s">
        <v>170</v>
      </c>
      <c r="C66" s="4" t="s">
        <v>203</v>
      </c>
      <c r="D66" s="4"/>
      <c r="E66" s="5">
        <v>1513424744</v>
      </c>
      <c r="F66" s="4"/>
      <c r="G66" s="16">
        <f t="shared" si="0"/>
        <v>0.29339360681178844</v>
      </c>
      <c r="H66" s="4"/>
      <c r="I66" s="5">
        <v>7058630184</v>
      </c>
      <c r="J66" s="4"/>
      <c r="K66" s="16">
        <f t="shared" si="1"/>
        <v>0.2568910460968723</v>
      </c>
    </row>
    <row r="67" spans="1:11" ht="18.75" x14ac:dyDescent="0.45">
      <c r="A67" s="2" t="s">
        <v>205</v>
      </c>
      <c r="C67" s="4" t="s">
        <v>206</v>
      </c>
      <c r="D67" s="4"/>
      <c r="E67" s="5">
        <v>10964383560</v>
      </c>
      <c r="F67" s="4"/>
      <c r="G67" s="16">
        <f t="shared" si="0"/>
        <v>2.125563264304787</v>
      </c>
      <c r="H67" s="4"/>
      <c r="I67" s="5">
        <v>24121643832</v>
      </c>
      <c r="J67" s="4"/>
      <c r="K67" s="16">
        <f t="shared" si="1"/>
        <v>0.87788057399929187</v>
      </c>
    </row>
    <row r="68" spans="1:11" ht="18.75" x14ac:dyDescent="0.45">
      <c r="A68" s="2" t="s">
        <v>208</v>
      </c>
      <c r="C68" s="4" t="s">
        <v>209</v>
      </c>
      <c r="D68" s="4"/>
      <c r="E68" s="5">
        <v>4915068480</v>
      </c>
      <c r="F68" s="4"/>
      <c r="G68" s="16">
        <f t="shared" si="0"/>
        <v>0.95283870228180612</v>
      </c>
      <c r="H68" s="4"/>
      <c r="I68" s="5">
        <v>10485479424</v>
      </c>
      <c r="J68" s="4"/>
      <c r="K68" s="16">
        <f t="shared" si="1"/>
        <v>0.38160743768164945</v>
      </c>
    </row>
    <row r="69" spans="1:11" ht="18.75" x14ac:dyDescent="0.45">
      <c r="A69" s="2" t="s">
        <v>208</v>
      </c>
      <c r="C69" s="4" t="s">
        <v>211</v>
      </c>
      <c r="D69" s="4"/>
      <c r="E69" s="5">
        <v>12098630130</v>
      </c>
      <c r="F69" s="4"/>
      <c r="G69" s="16">
        <f t="shared" si="0"/>
        <v>2.3454491182301407</v>
      </c>
      <c r="H69" s="4"/>
      <c r="I69" s="5">
        <v>24197260260</v>
      </c>
      <c r="J69" s="4"/>
      <c r="K69" s="16">
        <f t="shared" si="1"/>
        <v>0.88063255034380428</v>
      </c>
    </row>
    <row r="70" spans="1:11" ht="18.75" x14ac:dyDescent="0.45">
      <c r="A70" s="2" t="s">
        <v>208</v>
      </c>
      <c r="C70" s="4" t="s">
        <v>213</v>
      </c>
      <c r="D70" s="4"/>
      <c r="E70" s="5">
        <v>11720547930</v>
      </c>
      <c r="F70" s="4"/>
      <c r="G70" s="16">
        <f t="shared" si="0"/>
        <v>2.2721538316497489</v>
      </c>
      <c r="H70" s="4"/>
      <c r="I70" s="5">
        <v>21096986274</v>
      </c>
      <c r="J70" s="4"/>
      <c r="K70" s="16">
        <f t="shared" si="1"/>
        <v>0.7678015042782721</v>
      </c>
    </row>
    <row r="71" spans="1:11" ht="18.75" x14ac:dyDescent="0.45">
      <c r="A71" s="2" t="s">
        <v>215</v>
      </c>
      <c r="C71" s="4" t="s">
        <v>216</v>
      </c>
      <c r="D71" s="4"/>
      <c r="E71" s="5">
        <v>69387606</v>
      </c>
      <c r="F71" s="4"/>
      <c r="G71" s="16">
        <f t="shared" si="0"/>
        <v>1.3451531087412493E-2</v>
      </c>
      <c r="H71" s="4"/>
      <c r="I71" s="5">
        <v>69390891</v>
      </c>
      <c r="J71" s="4"/>
      <c r="K71" s="16">
        <f t="shared" si="1"/>
        <v>2.5254048043189059E-3</v>
      </c>
    </row>
    <row r="72" spans="1:11" ht="18.75" x14ac:dyDescent="0.45">
      <c r="A72" s="2" t="s">
        <v>218</v>
      </c>
      <c r="C72" s="4" t="s">
        <v>219</v>
      </c>
      <c r="D72" s="4"/>
      <c r="E72" s="5">
        <v>13315068480</v>
      </c>
      <c r="F72" s="4"/>
      <c r="G72" s="16">
        <f t="shared" si="0"/>
        <v>2.58126872960203</v>
      </c>
      <c r="H72" s="4"/>
      <c r="I72" s="5">
        <v>22635616416</v>
      </c>
      <c r="J72" s="4"/>
      <c r="K72" s="16">
        <f t="shared" si="1"/>
        <v>0.82379824818341485</v>
      </c>
    </row>
    <row r="73" spans="1:11" ht="18.75" x14ac:dyDescent="0.45">
      <c r="A73" s="2" t="s">
        <v>167</v>
      </c>
      <c r="C73" s="4" t="s">
        <v>221</v>
      </c>
      <c r="D73" s="4"/>
      <c r="E73" s="5">
        <v>56049374233</v>
      </c>
      <c r="F73" s="4"/>
      <c r="G73" s="16">
        <f t="shared" ref="G73:G76" si="2">E73/515834261164*100</f>
        <v>10.8657719063721</v>
      </c>
      <c r="H73" s="4"/>
      <c r="I73" s="5">
        <v>110352865733</v>
      </c>
      <c r="J73" s="4"/>
      <c r="K73" s="16">
        <f t="shared" ref="K73:K76" si="3">I73/2747713589573*100</f>
        <v>4.0161706136973701</v>
      </c>
    </row>
    <row r="74" spans="1:11" ht="18.75" x14ac:dyDescent="0.45">
      <c r="A74" s="2" t="s">
        <v>167</v>
      </c>
      <c r="C74" s="4" t="s">
        <v>222</v>
      </c>
      <c r="D74" s="4"/>
      <c r="E74" s="5">
        <v>3402739710</v>
      </c>
      <c r="F74" s="4"/>
      <c r="G74" s="16">
        <f t="shared" si="2"/>
        <v>0.65965756177606083</v>
      </c>
      <c r="H74" s="4"/>
      <c r="I74" s="5">
        <v>4650410937</v>
      </c>
      <c r="J74" s="4"/>
      <c r="K74" s="16">
        <f t="shared" si="3"/>
        <v>0.1692465675697547</v>
      </c>
    </row>
    <row r="75" spans="1:11" ht="18.75" x14ac:dyDescent="0.45">
      <c r="A75" s="2" t="s">
        <v>173</v>
      </c>
      <c r="C75" s="4" t="s">
        <v>224</v>
      </c>
      <c r="D75" s="4"/>
      <c r="E75" s="5">
        <v>12854794500</v>
      </c>
      <c r="F75" s="4"/>
      <c r="G75" s="16">
        <f t="shared" si="2"/>
        <v>2.4920396855751026</v>
      </c>
      <c r="H75" s="4"/>
      <c r="I75" s="5">
        <v>15854246550</v>
      </c>
      <c r="J75" s="4"/>
      <c r="K75" s="16">
        <f t="shared" si="3"/>
        <v>0.57699778500072063</v>
      </c>
    </row>
    <row r="76" spans="1:11" ht="18.75" x14ac:dyDescent="0.45">
      <c r="A76" s="2" t="s">
        <v>170</v>
      </c>
      <c r="C76" s="4" t="s">
        <v>226</v>
      </c>
      <c r="D76" s="4"/>
      <c r="E76" s="5">
        <v>46781095872</v>
      </c>
      <c r="F76" s="4"/>
      <c r="G76" s="16">
        <f t="shared" si="2"/>
        <v>9.0690168129655913</v>
      </c>
      <c r="H76" s="4"/>
      <c r="I76" s="5">
        <v>46781095872</v>
      </c>
      <c r="J76" s="4"/>
      <c r="K76" s="16">
        <f t="shared" si="3"/>
        <v>1.7025462933809588</v>
      </c>
    </row>
    <row r="77" spans="1:11" s="4" customFormat="1" ht="18.75" thickBot="1" x14ac:dyDescent="0.45">
      <c r="E77" s="10">
        <f>SUM(E8:E76)</f>
        <v>515834261164</v>
      </c>
      <c r="G77" s="17">
        <f>SUM(G8:G76)</f>
        <v>99.999999999999986</v>
      </c>
      <c r="I77" s="10">
        <f>SUM(I8:I76)</f>
        <v>2747713589573</v>
      </c>
      <c r="K77" s="17">
        <f>SUM(K8:K76)</f>
        <v>99.999999999999972</v>
      </c>
    </row>
    <row r="78" spans="1:11" ht="18.75" thickTop="1" x14ac:dyDescent="0.4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view="pageBreakPreview" zoomScale="130" zoomScaleNormal="100" zoomScaleSheetLayoutView="130" workbookViewId="0">
      <selection activeCell="A6" sqref="A6:A7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38" t="s">
        <v>0</v>
      </c>
      <c r="B2" s="38"/>
      <c r="C2" s="38"/>
      <c r="D2" s="38"/>
      <c r="E2" s="38"/>
    </row>
    <row r="3" spans="1:5" ht="27.75" x14ac:dyDescent="0.4">
      <c r="A3" s="38" t="s">
        <v>228</v>
      </c>
      <c r="B3" s="38"/>
      <c r="C3" s="38"/>
      <c r="D3" s="38"/>
      <c r="E3" s="38"/>
    </row>
    <row r="4" spans="1:5" ht="27.75" x14ac:dyDescent="0.4">
      <c r="A4" s="38" t="s">
        <v>2</v>
      </c>
      <c r="B4" s="38"/>
      <c r="C4" s="38"/>
      <c r="D4" s="38"/>
      <c r="E4" s="38"/>
    </row>
    <row r="6" spans="1:5" ht="27.75" x14ac:dyDescent="0.4">
      <c r="A6" s="38" t="s">
        <v>334</v>
      </c>
      <c r="C6" s="39" t="s">
        <v>230</v>
      </c>
      <c r="E6" s="39" t="s">
        <v>6</v>
      </c>
    </row>
    <row r="7" spans="1:5" ht="27.75" x14ac:dyDescent="0.4">
      <c r="A7" s="39" t="s">
        <v>334</v>
      </c>
      <c r="C7" s="41" t="s">
        <v>147</v>
      </c>
      <c r="E7" s="41" t="s">
        <v>147</v>
      </c>
    </row>
    <row r="8" spans="1:5" ht="18.75" x14ac:dyDescent="0.45">
      <c r="A8" s="2" t="s">
        <v>334</v>
      </c>
      <c r="C8" s="5">
        <v>372</v>
      </c>
      <c r="D8" s="4"/>
      <c r="E8" s="5">
        <v>11638851</v>
      </c>
    </row>
    <row r="9" spans="1:5" ht="18.75" x14ac:dyDescent="0.45">
      <c r="A9" s="2" t="s">
        <v>335</v>
      </c>
      <c r="C9" s="5">
        <v>0</v>
      </c>
      <c r="D9" s="4"/>
      <c r="E9" s="5">
        <v>269043682</v>
      </c>
    </row>
    <row r="10" spans="1:5" ht="18.75" x14ac:dyDescent="0.45">
      <c r="A10" s="2" t="s">
        <v>336</v>
      </c>
      <c r="C10" s="5">
        <v>145158504</v>
      </c>
      <c r="D10" s="4"/>
      <c r="E10" s="5">
        <v>281363120</v>
      </c>
    </row>
    <row r="11" spans="1:5" ht="19.5" thickBot="1" x14ac:dyDescent="0.5">
      <c r="A11" s="2" t="s">
        <v>238</v>
      </c>
      <c r="C11" s="10">
        <v>145158876</v>
      </c>
      <c r="D11" s="4"/>
      <c r="E11" s="10">
        <v>562045653</v>
      </c>
    </row>
    <row r="12" spans="1:5" ht="18.75" thickTop="1" x14ac:dyDescent="0.4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130" zoomScaleNormal="100" zoomScaleSheetLayoutView="130" workbookViewId="0">
      <selection activeCell="E10" sqref="E10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4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38" t="s">
        <v>0</v>
      </c>
      <c r="B2" s="38"/>
      <c r="C2" s="38"/>
      <c r="D2" s="38"/>
      <c r="E2" s="38"/>
      <c r="F2" s="38"/>
      <c r="G2" s="38"/>
    </row>
    <row r="3" spans="1:7" ht="27.75" x14ac:dyDescent="0.4">
      <c r="A3" s="38" t="s">
        <v>228</v>
      </c>
      <c r="B3" s="38"/>
      <c r="C3" s="38"/>
      <c r="D3" s="38"/>
      <c r="E3" s="38"/>
      <c r="F3" s="38"/>
      <c r="G3" s="38"/>
    </row>
    <row r="4" spans="1:7" ht="27.75" x14ac:dyDescent="0.4">
      <c r="A4" s="38" t="s">
        <v>2</v>
      </c>
      <c r="B4" s="38"/>
      <c r="C4" s="38"/>
      <c r="D4" s="38"/>
      <c r="E4" s="38"/>
      <c r="F4" s="38"/>
      <c r="G4" s="38"/>
    </row>
    <row r="6" spans="1:7" ht="27.75" x14ac:dyDescent="0.4">
      <c r="A6" s="39" t="s">
        <v>232</v>
      </c>
      <c r="C6" s="39" t="s">
        <v>147</v>
      </c>
      <c r="E6" s="39" t="s">
        <v>288</v>
      </c>
      <c r="G6" s="39" t="s">
        <v>13</v>
      </c>
    </row>
    <row r="7" spans="1:7" ht="18.75" x14ac:dyDescent="0.45">
      <c r="A7" s="2" t="s">
        <v>337</v>
      </c>
      <c r="C7" s="5">
        <v>26123409694</v>
      </c>
      <c r="D7" s="4"/>
      <c r="E7" s="4">
        <v>1.88</v>
      </c>
      <c r="F7" s="4"/>
      <c r="G7" s="4">
        <v>0.03</v>
      </c>
    </row>
    <row r="8" spans="1:7" ht="18.75" x14ac:dyDescent="0.45">
      <c r="A8" s="2" t="s">
        <v>338</v>
      </c>
      <c r="C8" s="5">
        <v>849339954072</v>
      </c>
      <c r="D8" s="4"/>
      <c r="E8" s="4">
        <v>61.04</v>
      </c>
      <c r="F8" s="4"/>
      <c r="G8" s="4">
        <v>1.08</v>
      </c>
    </row>
    <row r="9" spans="1:7" ht="18.75" x14ac:dyDescent="0.45">
      <c r="A9" s="2" t="s">
        <v>339</v>
      </c>
      <c r="C9" s="5">
        <v>515834261164</v>
      </c>
      <c r="D9" s="4"/>
      <c r="E9" s="4">
        <v>37.07</v>
      </c>
      <c r="F9" s="4"/>
      <c r="G9" s="4">
        <v>0.65</v>
      </c>
    </row>
    <row r="10" spans="1:7" ht="18.75" thickBot="1" x14ac:dyDescent="0.45">
      <c r="C10" s="10">
        <f>SUM(C7:C9)</f>
        <v>1391297624930</v>
      </c>
      <c r="D10" s="4"/>
      <c r="E10" s="9">
        <f>SUM(E7:E9)</f>
        <v>99.990000000000009</v>
      </c>
      <c r="F10" s="4"/>
      <c r="G10" s="9">
        <f>SUM(G7:G9)</f>
        <v>1.7600000000000002</v>
      </c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3"/>
  <sheetViews>
    <sheetView rightToLeft="1" view="pageBreakPreview" zoomScale="85" zoomScaleNormal="100" zoomScaleSheetLayoutView="85" workbookViewId="0">
      <selection activeCell="I13" sqref="I13"/>
    </sheetView>
  </sheetViews>
  <sheetFormatPr defaultRowHeight="18" x14ac:dyDescent="0.4"/>
  <cols>
    <col min="1" max="1" width="33.57031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6384" width="9.140625" style="1"/>
  </cols>
  <sheetData>
    <row r="2" spans="1:16" ht="27.75" x14ac:dyDescent="0.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27.75" x14ac:dyDescent="0.4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27.75" x14ac:dyDescent="0.4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6" spans="1:16" ht="27.75" x14ac:dyDescent="0.4">
      <c r="A6" s="38" t="s">
        <v>3</v>
      </c>
      <c r="C6" s="39" t="s">
        <v>4</v>
      </c>
      <c r="D6" s="39" t="s">
        <v>4</v>
      </c>
      <c r="E6" s="39" t="s">
        <v>4</v>
      </c>
      <c r="F6" s="39" t="s">
        <v>4</v>
      </c>
      <c r="G6" s="39" t="s">
        <v>4</v>
      </c>
      <c r="H6" s="39" t="s">
        <v>4</v>
      </c>
      <c r="I6" s="39" t="s">
        <v>4</v>
      </c>
      <c r="K6" s="39" t="s">
        <v>6</v>
      </c>
      <c r="L6" s="39" t="s">
        <v>6</v>
      </c>
      <c r="M6" s="39" t="s">
        <v>6</v>
      </c>
      <c r="N6" s="39" t="s">
        <v>6</v>
      </c>
      <c r="O6" s="39" t="s">
        <v>6</v>
      </c>
      <c r="P6" s="39" t="s">
        <v>6</v>
      </c>
    </row>
    <row r="7" spans="1:16" ht="27.75" x14ac:dyDescent="0.4">
      <c r="A7" s="39" t="s">
        <v>3</v>
      </c>
      <c r="C7" s="41" t="s">
        <v>29</v>
      </c>
      <c r="E7" s="41" t="s">
        <v>30</v>
      </c>
      <c r="G7" s="41" t="s">
        <v>31</v>
      </c>
      <c r="I7" s="41" t="s">
        <v>32</v>
      </c>
      <c r="K7" s="41" t="s">
        <v>29</v>
      </c>
      <c r="M7" s="41" t="s">
        <v>30</v>
      </c>
      <c r="O7" s="41" t="s">
        <v>31</v>
      </c>
    </row>
    <row r="8" spans="1:16" ht="18.75" x14ac:dyDescent="0.45">
      <c r="A8" s="2" t="s">
        <v>33</v>
      </c>
      <c r="C8" s="11">
        <v>59405940</v>
      </c>
      <c r="D8" s="11"/>
      <c r="E8" s="11">
        <v>19243</v>
      </c>
      <c r="F8" s="4"/>
      <c r="G8" s="4" t="s">
        <v>34</v>
      </c>
      <c r="H8" s="4"/>
      <c r="I8" s="11">
        <v>0.21934692614504001</v>
      </c>
      <c r="J8" s="11"/>
      <c r="K8" s="11">
        <v>59405940</v>
      </c>
      <c r="L8" s="11"/>
      <c r="M8" s="11">
        <v>19243</v>
      </c>
      <c r="N8" s="4"/>
      <c r="O8" s="4" t="s">
        <v>34</v>
      </c>
      <c r="P8" s="4"/>
    </row>
    <row r="9" spans="1:16" ht="18.75" x14ac:dyDescent="0.45">
      <c r="A9" s="2" t="s">
        <v>35</v>
      </c>
      <c r="C9" s="11">
        <v>5487000</v>
      </c>
      <c r="D9" s="11"/>
      <c r="E9" s="11">
        <v>253239</v>
      </c>
      <c r="F9" s="4"/>
      <c r="G9" s="4" t="s">
        <v>36</v>
      </c>
      <c r="H9" s="4"/>
      <c r="I9" s="11">
        <v>0.21933518795041401</v>
      </c>
      <c r="J9" s="11"/>
      <c r="K9" s="11">
        <v>5487000</v>
      </c>
      <c r="L9" s="11"/>
      <c r="M9" s="11">
        <v>253239</v>
      </c>
      <c r="N9" s="4"/>
      <c r="O9" s="4" t="s">
        <v>36</v>
      </c>
      <c r="P9" s="4"/>
    </row>
    <row r="10" spans="1:16" ht="18.75" thickBot="1" x14ac:dyDescent="0.45">
      <c r="K10" s="10">
        <f>SUM(K8:K9)</f>
        <v>64892940</v>
      </c>
      <c r="L10" s="4"/>
      <c r="M10" s="10">
        <f>SUM(M8:M9)</f>
        <v>272482</v>
      </c>
    </row>
    <row r="11" spans="1:16" ht="18.75" thickTop="1" x14ac:dyDescent="0.4"/>
    <row r="13" spans="1:16" x14ac:dyDescent="0.4">
      <c r="I13" s="11"/>
    </row>
  </sheetData>
  <mergeCells count="13">
    <mergeCell ref="A2:P2"/>
    <mergeCell ref="A3:P3"/>
    <mergeCell ref="A4:P4"/>
    <mergeCell ref="K7"/>
    <mergeCell ref="M7"/>
    <mergeCell ref="O7"/>
    <mergeCell ref="K6:P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O39"/>
  <sheetViews>
    <sheetView rightToLeft="1" view="pageBreakPreview" topLeftCell="A4" zoomScale="70" zoomScaleNormal="55" zoomScaleSheetLayoutView="70" workbookViewId="0">
      <selection activeCell="K21" sqref="K21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27.42578125" style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9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4.85546875" style="1" bestFit="1" customWidth="1"/>
    <col min="28" max="28" width="1" style="1" customWidth="1"/>
    <col min="29" max="29" width="8.710937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37.85546875" style="1" bestFit="1" customWidth="1"/>
    <col min="38" max="38" width="1" style="1" customWidth="1"/>
    <col min="39" max="39" width="9.140625" style="1" customWidth="1"/>
    <col min="40" max="40" width="9.140625" style="1"/>
    <col min="41" max="41" width="14.85546875" style="1" bestFit="1" customWidth="1"/>
    <col min="42" max="16384" width="9.140625" style="1"/>
  </cols>
  <sheetData>
    <row r="2" spans="1:41" ht="27.75" x14ac:dyDescent="0.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41" ht="27.75" x14ac:dyDescent="0.4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</row>
    <row r="4" spans="1:41" ht="27.75" x14ac:dyDescent="0.4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</row>
    <row r="5" spans="1:41" x14ac:dyDescent="0.4">
      <c r="AO5" s="3"/>
    </row>
    <row r="6" spans="1:41" ht="27.75" x14ac:dyDescent="0.4">
      <c r="A6" s="39" t="s">
        <v>37</v>
      </c>
      <c r="B6" s="39" t="s">
        <v>37</v>
      </c>
      <c r="C6" s="39" t="s">
        <v>37</v>
      </c>
      <c r="D6" s="39" t="s">
        <v>37</v>
      </c>
      <c r="E6" s="39" t="s">
        <v>37</v>
      </c>
      <c r="F6" s="39" t="s">
        <v>37</v>
      </c>
      <c r="G6" s="39" t="s">
        <v>37</v>
      </c>
      <c r="H6" s="39" t="s">
        <v>37</v>
      </c>
      <c r="I6" s="39" t="s">
        <v>37</v>
      </c>
      <c r="J6" s="39" t="s">
        <v>37</v>
      </c>
      <c r="K6" s="39" t="s">
        <v>37</v>
      </c>
      <c r="L6" s="39" t="s">
        <v>37</v>
      </c>
      <c r="M6" s="39" t="s">
        <v>37</v>
      </c>
      <c r="O6" s="39" t="s">
        <v>4</v>
      </c>
      <c r="P6" s="39" t="s">
        <v>4</v>
      </c>
      <c r="Q6" s="39" t="s">
        <v>4</v>
      </c>
      <c r="R6" s="39" t="s">
        <v>4</v>
      </c>
      <c r="S6" s="39" t="s">
        <v>4</v>
      </c>
      <c r="U6" s="39" t="s">
        <v>5</v>
      </c>
      <c r="V6" s="39" t="s">
        <v>5</v>
      </c>
      <c r="W6" s="39" t="s">
        <v>5</v>
      </c>
      <c r="X6" s="39" t="s">
        <v>5</v>
      </c>
      <c r="Y6" s="39" t="s">
        <v>5</v>
      </c>
      <c r="Z6" s="39" t="s">
        <v>5</v>
      </c>
      <c r="AA6" s="39" t="s">
        <v>5</v>
      </c>
      <c r="AC6" s="39" t="s">
        <v>6</v>
      </c>
      <c r="AD6" s="39" t="s">
        <v>6</v>
      </c>
      <c r="AE6" s="39" t="s">
        <v>6</v>
      </c>
      <c r="AF6" s="39" t="s">
        <v>6</v>
      </c>
      <c r="AG6" s="39" t="s">
        <v>6</v>
      </c>
      <c r="AH6" s="39" t="s">
        <v>6</v>
      </c>
      <c r="AI6" s="39" t="s">
        <v>6</v>
      </c>
      <c r="AJ6" s="39" t="s">
        <v>6</v>
      </c>
      <c r="AK6" s="39" t="s">
        <v>6</v>
      </c>
    </row>
    <row r="7" spans="1:41" ht="27.75" x14ac:dyDescent="0.4">
      <c r="A7" s="38" t="s">
        <v>38</v>
      </c>
      <c r="C7" s="38" t="s">
        <v>39</v>
      </c>
      <c r="E7" s="38" t="s">
        <v>40</v>
      </c>
      <c r="G7" s="38" t="s">
        <v>41</v>
      </c>
      <c r="I7" s="38" t="s">
        <v>42</v>
      </c>
      <c r="K7" s="38" t="s">
        <v>43</v>
      </c>
      <c r="M7" s="38" t="s">
        <v>32</v>
      </c>
      <c r="O7" s="38" t="s">
        <v>7</v>
      </c>
      <c r="Q7" s="38" t="s">
        <v>8</v>
      </c>
      <c r="S7" s="38" t="s">
        <v>9</v>
      </c>
      <c r="U7" s="41" t="s">
        <v>10</v>
      </c>
      <c r="V7" s="41" t="s">
        <v>10</v>
      </c>
      <c r="W7" s="41" t="s">
        <v>10</v>
      </c>
      <c r="Y7" s="41" t="s">
        <v>11</v>
      </c>
      <c r="Z7" s="41" t="s">
        <v>11</v>
      </c>
      <c r="AA7" s="41" t="s">
        <v>11</v>
      </c>
      <c r="AC7" s="40" t="s">
        <v>7</v>
      </c>
      <c r="AE7" s="40" t="s">
        <v>44</v>
      </c>
      <c r="AG7" s="40" t="s">
        <v>8</v>
      </c>
      <c r="AI7" s="40" t="s">
        <v>9</v>
      </c>
      <c r="AK7" s="40" t="s">
        <v>13</v>
      </c>
    </row>
    <row r="8" spans="1:41" ht="27.75" x14ac:dyDescent="0.4">
      <c r="A8" s="39" t="s">
        <v>38</v>
      </c>
      <c r="C8" s="39" t="s">
        <v>39</v>
      </c>
      <c r="E8" s="39" t="s">
        <v>40</v>
      </c>
      <c r="G8" s="39" t="s">
        <v>41</v>
      </c>
      <c r="I8" s="39" t="s">
        <v>42</v>
      </c>
      <c r="K8" s="39" t="s">
        <v>43</v>
      </c>
      <c r="M8" s="39" t="s">
        <v>32</v>
      </c>
      <c r="O8" s="39" t="s">
        <v>7</v>
      </c>
      <c r="Q8" s="39" t="s">
        <v>8</v>
      </c>
      <c r="S8" s="39" t="s">
        <v>9</v>
      </c>
      <c r="U8" s="39" t="s">
        <v>7</v>
      </c>
      <c r="W8" s="39" t="s">
        <v>8</v>
      </c>
      <c r="Y8" s="39" t="s">
        <v>7</v>
      </c>
      <c r="AA8" s="39" t="s">
        <v>14</v>
      </c>
      <c r="AC8" s="39" t="s">
        <v>7</v>
      </c>
      <c r="AE8" s="39" t="s">
        <v>44</v>
      </c>
      <c r="AG8" s="39" t="s">
        <v>8</v>
      </c>
      <c r="AI8" s="39" t="s">
        <v>9</v>
      </c>
      <c r="AK8" s="39" t="s">
        <v>13</v>
      </c>
    </row>
    <row r="9" spans="1:41" ht="18.75" x14ac:dyDescent="0.45">
      <c r="A9" s="2" t="s">
        <v>45</v>
      </c>
      <c r="C9" s="4" t="s">
        <v>46</v>
      </c>
      <c r="D9" s="4"/>
      <c r="E9" s="4" t="s">
        <v>46</v>
      </c>
      <c r="F9" s="4"/>
      <c r="G9" s="4" t="s">
        <v>47</v>
      </c>
      <c r="H9" s="4"/>
      <c r="I9" s="4" t="s">
        <v>48</v>
      </c>
      <c r="J9" s="4"/>
      <c r="K9" s="5">
        <v>18</v>
      </c>
      <c r="L9" s="4"/>
      <c r="M9" s="5">
        <v>18</v>
      </c>
      <c r="N9" s="4"/>
      <c r="O9" s="5">
        <v>1839750</v>
      </c>
      <c r="P9" s="4"/>
      <c r="Q9" s="5">
        <v>499999896000</v>
      </c>
      <c r="R9" s="4"/>
      <c r="S9" s="5">
        <v>668867282391</v>
      </c>
      <c r="T9" s="4"/>
      <c r="U9" s="5">
        <v>0</v>
      </c>
      <c r="V9" s="4"/>
      <c r="W9" s="5">
        <v>0</v>
      </c>
      <c r="X9" s="4"/>
      <c r="Y9" s="5">
        <v>0</v>
      </c>
      <c r="Z9" s="4"/>
      <c r="AA9" s="5">
        <v>0</v>
      </c>
      <c r="AB9" s="4"/>
      <c r="AC9" s="5">
        <v>1839750</v>
      </c>
      <c r="AD9" s="4"/>
      <c r="AE9" s="5">
        <v>368669</v>
      </c>
      <c r="AF9" s="4"/>
      <c r="AG9" s="5">
        <v>499999896000</v>
      </c>
      <c r="AH9" s="4"/>
      <c r="AI9" s="5">
        <v>677767055125</v>
      </c>
      <c r="AJ9" s="4"/>
      <c r="AK9" s="16">
        <f>AI9/78916743656162*100</f>
        <v>0.85883809154368018</v>
      </c>
    </row>
    <row r="10" spans="1:41" ht="18.75" x14ac:dyDescent="0.45">
      <c r="A10" s="2" t="s">
        <v>49</v>
      </c>
      <c r="C10" s="4" t="s">
        <v>46</v>
      </c>
      <c r="D10" s="4"/>
      <c r="E10" s="4" t="s">
        <v>46</v>
      </c>
      <c r="F10" s="4"/>
      <c r="G10" s="4" t="s">
        <v>50</v>
      </c>
      <c r="H10" s="4"/>
      <c r="I10" s="4" t="s">
        <v>51</v>
      </c>
      <c r="J10" s="4"/>
      <c r="K10" s="5">
        <v>0</v>
      </c>
      <c r="L10" s="4"/>
      <c r="M10" s="5">
        <v>0</v>
      </c>
      <c r="N10" s="4"/>
      <c r="O10" s="5">
        <v>3490000</v>
      </c>
      <c r="P10" s="4"/>
      <c r="Q10" s="5">
        <v>3503188710000</v>
      </c>
      <c r="R10" s="4"/>
      <c r="S10" s="5">
        <v>3824041968102</v>
      </c>
      <c r="T10" s="4"/>
      <c r="U10" s="5">
        <v>0</v>
      </c>
      <c r="V10" s="4"/>
      <c r="W10" s="5">
        <v>0</v>
      </c>
      <c r="X10" s="4"/>
      <c r="Y10" s="5">
        <v>0</v>
      </c>
      <c r="Z10" s="4"/>
      <c r="AA10" s="5">
        <v>0</v>
      </c>
      <c r="AB10" s="4"/>
      <c r="AC10" s="5">
        <v>3490000</v>
      </c>
      <c r="AD10" s="4"/>
      <c r="AE10" s="5">
        <v>1112431</v>
      </c>
      <c r="AF10" s="4"/>
      <c r="AG10" s="5">
        <v>3503188710000</v>
      </c>
      <c r="AH10" s="4"/>
      <c r="AI10" s="5">
        <v>3879569461462</v>
      </c>
      <c r="AJ10" s="4"/>
      <c r="AK10" s="16">
        <f t="shared" ref="AK10:AK37" si="0">AI10/78916743656162*100</f>
        <v>4.9160283125279136</v>
      </c>
    </row>
    <row r="11" spans="1:41" ht="18.75" x14ac:dyDescent="0.45">
      <c r="A11" s="2" t="s">
        <v>52</v>
      </c>
      <c r="C11" s="4" t="s">
        <v>46</v>
      </c>
      <c r="D11" s="4"/>
      <c r="E11" s="4" t="s">
        <v>46</v>
      </c>
      <c r="F11" s="4"/>
      <c r="G11" s="4" t="s">
        <v>53</v>
      </c>
      <c r="H11" s="4"/>
      <c r="I11" s="4" t="s">
        <v>54</v>
      </c>
      <c r="J11" s="4"/>
      <c r="K11" s="5">
        <v>0</v>
      </c>
      <c r="L11" s="4"/>
      <c r="M11" s="5">
        <v>0</v>
      </c>
      <c r="N11" s="4"/>
      <c r="O11" s="5">
        <v>3466000</v>
      </c>
      <c r="P11" s="4"/>
      <c r="Q11" s="5">
        <v>2999947776000</v>
      </c>
      <c r="R11" s="4"/>
      <c r="S11" s="5">
        <v>3169139231070</v>
      </c>
      <c r="T11" s="4"/>
      <c r="U11" s="5">
        <v>0</v>
      </c>
      <c r="V11" s="4"/>
      <c r="W11" s="5">
        <v>0</v>
      </c>
      <c r="X11" s="4"/>
      <c r="Y11" s="5">
        <v>0</v>
      </c>
      <c r="Z11" s="4"/>
      <c r="AA11" s="5">
        <v>0</v>
      </c>
      <c r="AB11" s="4"/>
      <c r="AC11" s="5">
        <v>3466000</v>
      </c>
      <c r="AD11" s="4"/>
      <c r="AE11" s="5">
        <v>927633</v>
      </c>
      <c r="AF11" s="4"/>
      <c r="AG11" s="5">
        <v>2999947776000</v>
      </c>
      <c r="AH11" s="4"/>
      <c r="AI11" s="5">
        <v>3212844975415</v>
      </c>
      <c r="AJ11" s="4"/>
      <c r="AK11" s="16">
        <f t="shared" si="0"/>
        <v>4.0711829031026339</v>
      </c>
    </row>
    <row r="12" spans="1:41" ht="18.75" x14ac:dyDescent="0.45">
      <c r="A12" s="2" t="s">
        <v>55</v>
      </c>
      <c r="C12" s="4" t="s">
        <v>46</v>
      </c>
      <c r="D12" s="4"/>
      <c r="E12" s="4" t="s">
        <v>46</v>
      </c>
      <c r="F12" s="4"/>
      <c r="G12" s="4" t="s">
        <v>56</v>
      </c>
      <c r="H12" s="4"/>
      <c r="I12" s="4" t="s">
        <v>57</v>
      </c>
      <c r="J12" s="4"/>
      <c r="K12" s="5">
        <v>0</v>
      </c>
      <c r="L12" s="4"/>
      <c r="M12" s="5">
        <v>0</v>
      </c>
      <c r="N12" s="4"/>
      <c r="O12" s="5">
        <v>50</v>
      </c>
      <c r="P12" s="4"/>
      <c r="Q12" s="5">
        <v>73781400</v>
      </c>
      <c r="R12" s="4"/>
      <c r="S12" s="5">
        <v>73674497</v>
      </c>
      <c r="T12" s="4"/>
      <c r="U12" s="5">
        <v>0</v>
      </c>
      <c r="V12" s="4"/>
      <c r="W12" s="5">
        <v>0</v>
      </c>
      <c r="X12" s="4"/>
      <c r="Y12" s="5">
        <v>0</v>
      </c>
      <c r="Z12" s="4"/>
      <c r="AA12" s="5">
        <v>0</v>
      </c>
      <c r="AB12" s="4"/>
      <c r="AC12" s="5">
        <v>50</v>
      </c>
      <c r="AD12" s="4"/>
      <c r="AE12" s="5">
        <v>1474559</v>
      </c>
      <c r="AF12" s="4"/>
      <c r="AG12" s="5">
        <v>73781400</v>
      </c>
      <c r="AH12" s="4"/>
      <c r="AI12" s="5">
        <v>73674497</v>
      </c>
      <c r="AJ12" s="4"/>
      <c r="AK12" s="16">
        <f t="shared" si="0"/>
        <v>9.335724408624573E-5</v>
      </c>
    </row>
    <row r="13" spans="1:41" ht="18.75" x14ac:dyDescent="0.45">
      <c r="A13" s="2" t="s">
        <v>58</v>
      </c>
      <c r="C13" s="4" t="s">
        <v>46</v>
      </c>
      <c r="D13" s="4"/>
      <c r="E13" s="4" t="s">
        <v>46</v>
      </c>
      <c r="F13" s="4"/>
      <c r="G13" s="4" t="s">
        <v>59</v>
      </c>
      <c r="H13" s="4"/>
      <c r="I13" s="4" t="s">
        <v>60</v>
      </c>
      <c r="J13" s="4"/>
      <c r="K13" s="5">
        <v>0</v>
      </c>
      <c r="L13" s="4"/>
      <c r="M13" s="5">
        <v>0</v>
      </c>
      <c r="N13" s="4"/>
      <c r="O13" s="5">
        <v>200</v>
      </c>
      <c r="P13" s="4"/>
      <c r="Q13" s="5">
        <v>396287100</v>
      </c>
      <c r="R13" s="4"/>
      <c r="S13" s="5">
        <v>427830198</v>
      </c>
      <c r="T13" s="4"/>
      <c r="U13" s="5">
        <v>0</v>
      </c>
      <c r="V13" s="4"/>
      <c r="W13" s="5">
        <v>0</v>
      </c>
      <c r="X13" s="4"/>
      <c r="Y13" s="5">
        <v>200</v>
      </c>
      <c r="Z13" s="4"/>
      <c r="AA13" s="5">
        <v>446387910</v>
      </c>
      <c r="AB13" s="4"/>
      <c r="AC13" s="5">
        <v>0</v>
      </c>
      <c r="AD13" s="4"/>
      <c r="AE13" s="5">
        <v>0</v>
      </c>
      <c r="AF13" s="4"/>
      <c r="AG13" s="5">
        <v>0</v>
      </c>
      <c r="AH13" s="4"/>
      <c r="AI13" s="5">
        <v>0</v>
      </c>
      <c r="AJ13" s="4"/>
      <c r="AK13" s="16">
        <f t="shared" si="0"/>
        <v>0</v>
      </c>
    </row>
    <row r="14" spans="1:41" ht="18.75" x14ac:dyDescent="0.45">
      <c r="A14" s="2" t="s">
        <v>61</v>
      </c>
      <c r="C14" s="4" t="s">
        <v>46</v>
      </c>
      <c r="D14" s="4"/>
      <c r="E14" s="4" t="s">
        <v>46</v>
      </c>
      <c r="F14" s="4"/>
      <c r="G14" s="4" t="s">
        <v>62</v>
      </c>
      <c r="H14" s="4"/>
      <c r="I14" s="4" t="s">
        <v>63</v>
      </c>
      <c r="J14" s="4"/>
      <c r="K14" s="5">
        <v>18</v>
      </c>
      <c r="L14" s="4"/>
      <c r="M14" s="5">
        <v>18</v>
      </c>
      <c r="N14" s="4"/>
      <c r="O14" s="5">
        <v>2500000</v>
      </c>
      <c r="P14" s="4"/>
      <c r="Q14" s="5">
        <v>2500000000000</v>
      </c>
      <c r="R14" s="4"/>
      <c r="S14" s="5">
        <v>2499546875000</v>
      </c>
      <c r="T14" s="4"/>
      <c r="U14" s="5">
        <v>0</v>
      </c>
      <c r="V14" s="4"/>
      <c r="W14" s="5">
        <v>0</v>
      </c>
      <c r="X14" s="4"/>
      <c r="Y14" s="5">
        <v>0</v>
      </c>
      <c r="Z14" s="4"/>
      <c r="AA14" s="5">
        <v>0</v>
      </c>
      <c r="AB14" s="4"/>
      <c r="AC14" s="5">
        <v>2500000</v>
      </c>
      <c r="AD14" s="4"/>
      <c r="AE14" s="5">
        <v>1000000</v>
      </c>
      <c r="AF14" s="4"/>
      <c r="AG14" s="5">
        <v>2500000000000</v>
      </c>
      <c r="AH14" s="4"/>
      <c r="AI14" s="5">
        <v>2499546875000</v>
      </c>
      <c r="AJ14" s="4"/>
      <c r="AK14" s="16">
        <f t="shared" si="0"/>
        <v>3.1673213556434292</v>
      </c>
    </row>
    <row r="15" spans="1:41" ht="18.75" x14ac:dyDescent="0.45">
      <c r="A15" s="2" t="s">
        <v>64</v>
      </c>
      <c r="C15" s="4" t="s">
        <v>46</v>
      </c>
      <c r="D15" s="4"/>
      <c r="E15" s="4" t="s">
        <v>46</v>
      </c>
      <c r="F15" s="4"/>
      <c r="G15" s="4" t="s">
        <v>65</v>
      </c>
      <c r="H15" s="4"/>
      <c r="I15" s="4" t="s">
        <v>66</v>
      </c>
      <c r="J15" s="4"/>
      <c r="K15" s="5">
        <v>18</v>
      </c>
      <c r="L15" s="4"/>
      <c r="M15" s="5">
        <v>18</v>
      </c>
      <c r="N15" s="4"/>
      <c r="O15" s="5">
        <v>154095</v>
      </c>
      <c r="P15" s="4"/>
      <c r="Q15" s="5">
        <v>154096558075</v>
      </c>
      <c r="R15" s="4"/>
      <c r="S15" s="5">
        <v>154067070281</v>
      </c>
      <c r="T15" s="4"/>
      <c r="U15" s="5">
        <v>0</v>
      </c>
      <c r="V15" s="4"/>
      <c r="W15" s="5">
        <v>0</v>
      </c>
      <c r="X15" s="4"/>
      <c r="Y15" s="5">
        <v>0</v>
      </c>
      <c r="Z15" s="4"/>
      <c r="AA15" s="5">
        <v>0</v>
      </c>
      <c r="AB15" s="4"/>
      <c r="AC15" s="5">
        <v>154095</v>
      </c>
      <c r="AD15" s="4"/>
      <c r="AE15" s="5">
        <v>1000000</v>
      </c>
      <c r="AF15" s="4"/>
      <c r="AG15" s="5">
        <v>154096558075</v>
      </c>
      <c r="AH15" s="4"/>
      <c r="AI15" s="5">
        <v>154067070281</v>
      </c>
      <c r="AJ15" s="4"/>
      <c r="AK15" s="16">
        <f t="shared" si="0"/>
        <v>0.19522735371883287</v>
      </c>
    </row>
    <row r="16" spans="1:41" ht="18.75" x14ac:dyDescent="0.45">
      <c r="A16" s="2" t="s">
        <v>67</v>
      </c>
      <c r="C16" s="4" t="s">
        <v>46</v>
      </c>
      <c r="D16" s="4"/>
      <c r="E16" s="4" t="s">
        <v>46</v>
      </c>
      <c r="F16" s="4"/>
      <c r="G16" s="4" t="s">
        <v>68</v>
      </c>
      <c r="H16" s="4"/>
      <c r="I16" s="4" t="s">
        <v>69</v>
      </c>
      <c r="J16" s="4"/>
      <c r="K16" s="5">
        <v>0</v>
      </c>
      <c r="L16" s="4"/>
      <c r="M16" s="5">
        <v>0</v>
      </c>
      <c r="N16" s="4"/>
      <c r="O16" s="5">
        <v>166772</v>
      </c>
      <c r="P16" s="4"/>
      <c r="Q16" s="5">
        <v>98316005177</v>
      </c>
      <c r="R16" s="4"/>
      <c r="S16" s="5">
        <v>133895310795</v>
      </c>
      <c r="T16" s="4"/>
      <c r="U16" s="5">
        <v>0</v>
      </c>
      <c r="V16" s="4"/>
      <c r="W16" s="5">
        <v>0</v>
      </c>
      <c r="X16" s="4"/>
      <c r="Y16" s="5">
        <v>0</v>
      </c>
      <c r="Z16" s="4"/>
      <c r="AA16" s="5">
        <v>0</v>
      </c>
      <c r="AB16" s="4"/>
      <c r="AC16" s="5">
        <v>166772</v>
      </c>
      <c r="AD16" s="4"/>
      <c r="AE16" s="5">
        <v>806880</v>
      </c>
      <c r="AF16" s="4"/>
      <c r="AG16" s="5">
        <v>98316005177</v>
      </c>
      <c r="AH16" s="4"/>
      <c r="AI16" s="5">
        <v>134540601455</v>
      </c>
      <c r="AJ16" s="4"/>
      <c r="AK16" s="16">
        <f t="shared" si="0"/>
        <v>0.17048422834220017</v>
      </c>
    </row>
    <row r="17" spans="1:37" ht="18.75" x14ac:dyDescent="0.45">
      <c r="A17" s="2" t="s">
        <v>70</v>
      </c>
      <c r="C17" s="4" t="s">
        <v>46</v>
      </c>
      <c r="D17" s="4"/>
      <c r="E17" s="4" t="s">
        <v>46</v>
      </c>
      <c r="F17" s="4"/>
      <c r="G17" s="4" t="s">
        <v>71</v>
      </c>
      <c r="H17" s="4"/>
      <c r="I17" s="4" t="s">
        <v>72</v>
      </c>
      <c r="J17" s="4"/>
      <c r="K17" s="5">
        <v>0</v>
      </c>
      <c r="L17" s="4"/>
      <c r="M17" s="5">
        <v>0</v>
      </c>
      <c r="N17" s="4"/>
      <c r="O17" s="5">
        <v>25500</v>
      </c>
      <c r="P17" s="4"/>
      <c r="Q17" s="5">
        <v>17862380662</v>
      </c>
      <c r="R17" s="4"/>
      <c r="S17" s="5">
        <v>23974068912</v>
      </c>
      <c r="T17" s="4"/>
      <c r="U17" s="5">
        <v>0</v>
      </c>
      <c r="V17" s="4"/>
      <c r="W17" s="5">
        <v>0</v>
      </c>
      <c r="X17" s="4"/>
      <c r="Y17" s="5">
        <v>0</v>
      </c>
      <c r="Z17" s="4"/>
      <c r="AA17" s="5">
        <v>0</v>
      </c>
      <c r="AB17" s="4"/>
      <c r="AC17" s="5">
        <v>25500</v>
      </c>
      <c r="AD17" s="4"/>
      <c r="AE17" s="5">
        <v>954100</v>
      </c>
      <c r="AF17" s="4"/>
      <c r="AG17" s="5">
        <v>17862380662</v>
      </c>
      <c r="AH17" s="4"/>
      <c r="AI17" s="5">
        <v>24325140269</v>
      </c>
      <c r="AJ17" s="4"/>
      <c r="AK17" s="16">
        <f t="shared" si="0"/>
        <v>3.0823801315198639E-2</v>
      </c>
    </row>
    <row r="18" spans="1:37" ht="18.75" x14ac:dyDescent="0.45">
      <c r="A18" s="2" t="s">
        <v>73</v>
      </c>
      <c r="C18" s="4" t="s">
        <v>46</v>
      </c>
      <c r="D18" s="4"/>
      <c r="E18" s="4" t="s">
        <v>46</v>
      </c>
      <c r="F18" s="4"/>
      <c r="G18" s="4" t="s">
        <v>74</v>
      </c>
      <c r="H18" s="4"/>
      <c r="I18" s="4" t="s">
        <v>75</v>
      </c>
      <c r="J18" s="4"/>
      <c r="K18" s="5">
        <v>0</v>
      </c>
      <c r="L18" s="4"/>
      <c r="M18" s="5">
        <v>0</v>
      </c>
      <c r="N18" s="4"/>
      <c r="O18" s="5">
        <v>156899</v>
      </c>
      <c r="P18" s="4"/>
      <c r="Q18" s="5">
        <v>83637896726</v>
      </c>
      <c r="R18" s="4"/>
      <c r="S18" s="5">
        <v>100554030278</v>
      </c>
      <c r="T18" s="4"/>
      <c r="U18" s="5">
        <v>0</v>
      </c>
      <c r="V18" s="4"/>
      <c r="W18" s="5">
        <v>0</v>
      </c>
      <c r="X18" s="4"/>
      <c r="Y18" s="5">
        <v>0</v>
      </c>
      <c r="Z18" s="4"/>
      <c r="AA18" s="5">
        <v>0</v>
      </c>
      <c r="AB18" s="4"/>
      <c r="AC18" s="5">
        <v>156899</v>
      </c>
      <c r="AD18" s="4"/>
      <c r="AE18" s="5">
        <v>636640</v>
      </c>
      <c r="AF18" s="4"/>
      <c r="AG18" s="5">
        <v>83637896726</v>
      </c>
      <c r="AH18" s="4"/>
      <c r="AI18" s="5">
        <v>99870074627</v>
      </c>
      <c r="AJ18" s="4"/>
      <c r="AK18" s="16">
        <f t="shared" si="0"/>
        <v>0.1265511854646855</v>
      </c>
    </row>
    <row r="19" spans="1:37" ht="18.75" x14ac:dyDescent="0.45">
      <c r="A19" s="2" t="s">
        <v>76</v>
      </c>
      <c r="C19" s="4" t="s">
        <v>46</v>
      </c>
      <c r="D19" s="4"/>
      <c r="E19" s="4" t="s">
        <v>46</v>
      </c>
      <c r="F19" s="4"/>
      <c r="G19" s="4" t="s">
        <v>77</v>
      </c>
      <c r="H19" s="4"/>
      <c r="I19" s="4" t="s">
        <v>78</v>
      </c>
      <c r="J19" s="4"/>
      <c r="K19" s="5">
        <v>0</v>
      </c>
      <c r="L19" s="4"/>
      <c r="M19" s="5">
        <v>0</v>
      </c>
      <c r="N19" s="4"/>
      <c r="O19" s="5">
        <v>45170</v>
      </c>
      <c r="P19" s="4"/>
      <c r="Q19" s="5">
        <v>28868798627</v>
      </c>
      <c r="R19" s="4"/>
      <c r="S19" s="5">
        <v>37032686608</v>
      </c>
      <c r="T19" s="4"/>
      <c r="U19" s="5">
        <v>0</v>
      </c>
      <c r="V19" s="4"/>
      <c r="W19" s="5">
        <v>0</v>
      </c>
      <c r="X19" s="4"/>
      <c r="Y19" s="5">
        <v>0</v>
      </c>
      <c r="Z19" s="4"/>
      <c r="AA19" s="5">
        <v>0</v>
      </c>
      <c r="AB19" s="4"/>
      <c r="AC19" s="5">
        <v>45170</v>
      </c>
      <c r="AD19" s="4"/>
      <c r="AE19" s="5">
        <v>829990</v>
      </c>
      <c r="AF19" s="4"/>
      <c r="AG19" s="5">
        <v>28868798627</v>
      </c>
      <c r="AH19" s="4"/>
      <c r="AI19" s="5">
        <v>37483853119</v>
      </c>
      <c r="AJ19" s="4"/>
      <c r="AK19" s="16">
        <f t="shared" si="0"/>
        <v>4.7497972397741194E-2</v>
      </c>
    </row>
    <row r="20" spans="1:37" ht="18.75" x14ac:dyDescent="0.45">
      <c r="A20" s="2" t="s">
        <v>79</v>
      </c>
      <c r="C20" s="4" t="s">
        <v>46</v>
      </c>
      <c r="D20" s="4"/>
      <c r="E20" s="4" t="s">
        <v>46</v>
      </c>
      <c r="F20" s="4"/>
      <c r="G20" s="4" t="s">
        <v>80</v>
      </c>
      <c r="H20" s="4"/>
      <c r="I20" s="4" t="s">
        <v>81</v>
      </c>
      <c r="J20" s="4"/>
      <c r="K20" s="5">
        <v>0</v>
      </c>
      <c r="L20" s="4"/>
      <c r="M20" s="5">
        <v>0</v>
      </c>
      <c r="N20" s="4"/>
      <c r="O20" s="5">
        <v>38458</v>
      </c>
      <c r="P20" s="4"/>
      <c r="Q20" s="5">
        <v>25246565100</v>
      </c>
      <c r="R20" s="4"/>
      <c r="S20" s="5">
        <v>33452395654</v>
      </c>
      <c r="T20" s="4"/>
      <c r="U20" s="5">
        <v>0</v>
      </c>
      <c r="V20" s="4"/>
      <c r="W20" s="5">
        <v>0</v>
      </c>
      <c r="X20" s="4"/>
      <c r="Y20" s="5">
        <v>0</v>
      </c>
      <c r="Z20" s="4"/>
      <c r="AA20" s="5">
        <v>0</v>
      </c>
      <c r="AB20" s="4"/>
      <c r="AC20" s="5">
        <v>38458</v>
      </c>
      <c r="AD20" s="4"/>
      <c r="AE20" s="5">
        <v>879210</v>
      </c>
      <c r="AF20" s="4"/>
      <c r="AG20" s="5">
        <v>25246565100</v>
      </c>
      <c r="AH20" s="4"/>
      <c r="AI20" s="5">
        <v>33806529635</v>
      </c>
      <c r="AJ20" s="4"/>
      <c r="AK20" s="16">
        <f t="shared" si="0"/>
        <v>4.2838221736941004E-2</v>
      </c>
    </row>
    <row r="21" spans="1:37" ht="18.75" x14ac:dyDescent="0.45">
      <c r="A21" s="2" t="s">
        <v>82</v>
      </c>
      <c r="C21" s="4" t="s">
        <v>46</v>
      </c>
      <c r="D21" s="4"/>
      <c r="E21" s="4" t="s">
        <v>46</v>
      </c>
      <c r="F21" s="4"/>
      <c r="G21" s="4" t="s">
        <v>83</v>
      </c>
      <c r="H21" s="4"/>
      <c r="I21" s="4" t="s">
        <v>84</v>
      </c>
      <c r="J21" s="4"/>
      <c r="K21" s="5">
        <v>18</v>
      </c>
      <c r="L21" s="4"/>
      <c r="M21" s="5">
        <v>18</v>
      </c>
      <c r="N21" s="4"/>
      <c r="O21" s="5">
        <v>6500000</v>
      </c>
      <c r="P21" s="4"/>
      <c r="Q21" s="5">
        <v>6500000000000</v>
      </c>
      <c r="R21" s="4"/>
      <c r="S21" s="5">
        <v>6498821875000</v>
      </c>
      <c r="T21" s="4"/>
      <c r="U21" s="5">
        <v>0</v>
      </c>
      <c r="V21" s="4"/>
      <c r="W21" s="5">
        <v>0</v>
      </c>
      <c r="X21" s="4"/>
      <c r="Y21" s="5">
        <v>0</v>
      </c>
      <c r="Z21" s="4"/>
      <c r="AA21" s="5">
        <v>0</v>
      </c>
      <c r="AB21" s="4"/>
      <c r="AC21" s="5">
        <v>6500000</v>
      </c>
      <c r="AD21" s="4"/>
      <c r="AE21" s="5">
        <v>1000000</v>
      </c>
      <c r="AF21" s="4"/>
      <c r="AG21" s="5">
        <v>6500000000000</v>
      </c>
      <c r="AH21" s="4"/>
      <c r="AI21" s="5">
        <v>6498821875000</v>
      </c>
      <c r="AJ21" s="4"/>
      <c r="AK21" s="16">
        <f t="shared" si="0"/>
        <v>8.2350355246729148</v>
      </c>
    </row>
    <row r="22" spans="1:37" ht="18.75" x14ac:dyDescent="0.45">
      <c r="A22" s="2" t="s">
        <v>85</v>
      </c>
      <c r="C22" s="4" t="s">
        <v>46</v>
      </c>
      <c r="D22" s="4"/>
      <c r="E22" s="4" t="s">
        <v>46</v>
      </c>
      <c r="F22" s="4"/>
      <c r="G22" s="4" t="s">
        <v>86</v>
      </c>
      <c r="H22" s="4"/>
      <c r="I22" s="4" t="s">
        <v>87</v>
      </c>
      <c r="J22" s="4"/>
      <c r="K22" s="5">
        <v>18</v>
      </c>
      <c r="L22" s="4"/>
      <c r="M22" s="5">
        <v>18</v>
      </c>
      <c r="N22" s="4"/>
      <c r="O22" s="5">
        <v>2000000</v>
      </c>
      <c r="P22" s="4"/>
      <c r="Q22" s="5">
        <v>2000000000000</v>
      </c>
      <c r="R22" s="4"/>
      <c r="S22" s="5">
        <v>1999637500000</v>
      </c>
      <c r="T22" s="4"/>
      <c r="U22" s="5">
        <v>0</v>
      </c>
      <c r="V22" s="4"/>
      <c r="W22" s="5">
        <v>0</v>
      </c>
      <c r="X22" s="4"/>
      <c r="Y22" s="5">
        <v>0</v>
      </c>
      <c r="Z22" s="4"/>
      <c r="AA22" s="5">
        <v>0</v>
      </c>
      <c r="AB22" s="4"/>
      <c r="AC22" s="5">
        <v>2000000</v>
      </c>
      <c r="AD22" s="4"/>
      <c r="AE22" s="5">
        <v>1000000</v>
      </c>
      <c r="AF22" s="4"/>
      <c r="AG22" s="5">
        <v>2000000000000</v>
      </c>
      <c r="AH22" s="4"/>
      <c r="AI22" s="5">
        <v>1999637500000</v>
      </c>
      <c r="AJ22" s="4"/>
      <c r="AK22" s="16">
        <f t="shared" si="0"/>
        <v>2.5338570845147435</v>
      </c>
    </row>
    <row r="23" spans="1:37" ht="18.75" x14ac:dyDescent="0.45">
      <c r="A23" s="2" t="s">
        <v>88</v>
      </c>
      <c r="C23" s="4" t="s">
        <v>46</v>
      </c>
      <c r="D23" s="4"/>
      <c r="E23" s="4" t="s">
        <v>46</v>
      </c>
      <c r="F23" s="4"/>
      <c r="G23" s="4" t="s">
        <v>89</v>
      </c>
      <c r="H23" s="4"/>
      <c r="I23" s="4" t="s">
        <v>90</v>
      </c>
      <c r="J23" s="4"/>
      <c r="K23" s="5">
        <v>18</v>
      </c>
      <c r="L23" s="4"/>
      <c r="M23" s="5">
        <v>18</v>
      </c>
      <c r="N23" s="4"/>
      <c r="O23" s="5">
        <v>2000000</v>
      </c>
      <c r="P23" s="4"/>
      <c r="Q23" s="5">
        <v>2000000000000</v>
      </c>
      <c r="R23" s="4"/>
      <c r="S23" s="5">
        <v>1999637500000</v>
      </c>
      <c r="T23" s="4"/>
      <c r="U23" s="5">
        <v>0</v>
      </c>
      <c r="V23" s="4"/>
      <c r="W23" s="5">
        <v>0</v>
      </c>
      <c r="X23" s="4"/>
      <c r="Y23" s="5">
        <v>0</v>
      </c>
      <c r="Z23" s="4"/>
      <c r="AA23" s="5">
        <v>0</v>
      </c>
      <c r="AB23" s="4"/>
      <c r="AC23" s="5">
        <v>2000000</v>
      </c>
      <c r="AD23" s="4"/>
      <c r="AE23" s="5">
        <v>1000000</v>
      </c>
      <c r="AF23" s="4"/>
      <c r="AG23" s="5">
        <v>2000000000000</v>
      </c>
      <c r="AH23" s="4"/>
      <c r="AI23" s="5">
        <v>1999637500000</v>
      </c>
      <c r="AJ23" s="4"/>
      <c r="AK23" s="16">
        <f t="shared" si="0"/>
        <v>2.5338570845147435</v>
      </c>
    </row>
    <row r="24" spans="1:37" ht="18.75" x14ac:dyDescent="0.45">
      <c r="A24" s="2" t="s">
        <v>91</v>
      </c>
      <c r="C24" s="4" t="s">
        <v>46</v>
      </c>
      <c r="D24" s="4"/>
      <c r="E24" s="4" t="s">
        <v>46</v>
      </c>
      <c r="F24" s="4"/>
      <c r="G24" s="4" t="s">
        <v>92</v>
      </c>
      <c r="H24" s="4"/>
      <c r="I24" s="4" t="s">
        <v>93</v>
      </c>
      <c r="J24" s="4"/>
      <c r="K24" s="5">
        <v>18</v>
      </c>
      <c r="L24" s="4"/>
      <c r="M24" s="5">
        <v>18</v>
      </c>
      <c r="N24" s="4"/>
      <c r="O24" s="5">
        <v>3000000</v>
      </c>
      <c r="P24" s="4"/>
      <c r="Q24" s="5">
        <v>3000000000000</v>
      </c>
      <c r="R24" s="4"/>
      <c r="S24" s="5">
        <v>2999456250000</v>
      </c>
      <c r="T24" s="4"/>
      <c r="U24" s="5">
        <v>0</v>
      </c>
      <c r="V24" s="4"/>
      <c r="W24" s="5">
        <v>0</v>
      </c>
      <c r="X24" s="4"/>
      <c r="Y24" s="5">
        <v>0</v>
      </c>
      <c r="Z24" s="4"/>
      <c r="AA24" s="5">
        <v>0</v>
      </c>
      <c r="AB24" s="4"/>
      <c r="AC24" s="5">
        <v>3000000</v>
      </c>
      <c r="AD24" s="4"/>
      <c r="AE24" s="5">
        <v>1000000</v>
      </c>
      <c r="AF24" s="4"/>
      <c r="AG24" s="5">
        <v>3000000000000</v>
      </c>
      <c r="AH24" s="4"/>
      <c r="AI24" s="5">
        <v>2999456250000</v>
      </c>
      <c r="AJ24" s="4"/>
      <c r="AK24" s="16">
        <f t="shared" si="0"/>
        <v>3.800785626772115</v>
      </c>
    </row>
    <row r="25" spans="1:37" ht="18.75" x14ac:dyDescent="0.45">
      <c r="A25" s="2" t="s">
        <v>94</v>
      </c>
      <c r="C25" s="4" t="s">
        <v>46</v>
      </c>
      <c r="D25" s="4"/>
      <c r="E25" s="4" t="s">
        <v>46</v>
      </c>
      <c r="F25" s="4"/>
      <c r="G25" s="4" t="s">
        <v>95</v>
      </c>
      <c r="H25" s="4"/>
      <c r="I25" s="4" t="s">
        <v>96</v>
      </c>
      <c r="J25" s="4"/>
      <c r="K25" s="5">
        <v>18</v>
      </c>
      <c r="L25" s="4"/>
      <c r="M25" s="5">
        <v>18</v>
      </c>
      <c r="N25" s="4"/>
      <c r="O25" s="5">
        <v>100</v>
      </c>
      <c r="P25" s="4"/>
      <c r="Q25" s="5">
        <v>103528759</v>
      </c>
      <c r="R25" s="4"/>
      <c r="S25" s="5">
        <v>100981693</v>
      </c>
      <c r="T25" s="4"/>
      <c r="U25" s="5">
        <v>0</v>
      </c>
      <c r="V25" s="4"/>
      <c r="W25" s="5">
        <v>0</v>
      </c>
      <c r="X25" s="4"/>
      <c r="Y25" s="5">
        <v>0</v>
      </c>
      <c r="Z25" s="4"/>
      <c r="AA25" s="5">
        <v>0</v>
      </c>
      <c r="AB25" s="4"/>
      <c r="AC25" s="5">
        <v>100</v>
      </c>
      <c r="AD25" s="4"/>
      <c r="AE25" s="5">
        <v>1010000</v>
      </c>
      <c r="AF25" s="4"/>
      <c r="AG25" s="5">
        <v>103528759</v>
      </c>
      <c r="AH25" s="4"/>
      <c r="AI25" s="5">
        <v>100981693</v>
      </c>
      <c r="AJ25" s="4"/>
      <c r="AK25" s="16">
        <f t="shared" si="0"/>
        <v>1.2795978181762588E-4</v>
      </c>
    </row>
    <row r="26" spans="1:37" ht="18.75" x14ac:dyDescent="0.45">
      <c r="A26" s="2" t="s">
        <v>97</v>
      </c>
      <c r="C26" s="4" t="s">
        <v>46</v>
      </c>
      <c r="D26" s="4"/>
      <c r="E26" s="4" t="s">
        <v>46</v>
      </c>
      <c r="F26" s="4"/>
      <c r="G26" s="4" t="s">
        <v>98</v>
      </c>
      <c r="H26" s="4"/>
      <c r="I26" s="4" t="s">
        <v>99</v>
      </c>
      <c r="J26" s="4"/>
      <c r="K26" s="5">
        <v>17</v>
      </c>
      <c r="L26" s="4"/>
      <c r="M26" s="5">
        <v>17</v>
      </c>
      <c r="N26" s="4"/>
      <c r="O26" s="5">
        <v>3195000</v>
      </c>
      <c r="P26" s="4"/>
      <c r="Q26" s="5">
        <v>2936597282778</v>
      </c>
      <c r="R26" s="4"/>
      <c r="S26" s="5">
        <v>2976737093593</v>
      </c>
      <c r="T26" s="4"/>
      <c r="U26" s="5">
        <v>0</v>
      </c>
      <c r="V26" s="4"/>
      <c r="W26" s="5">
        <v>0</v>
      </c>
      <c r="X26" s="4"/>
      <c r="Y26" s="5">
        <v>0</v>
      </c>
      <c r="Z26" s="4"/>
      <c r="AA26" s="5">
        <v>0</v>
      </c>
      <c r="AB26" s="4"/>
      <c r="AC26" s="5">
        <v>3195000</v>
      </c>
      <c r="AD26" s="4"/>
      <c r="AE26" s="5">
        <v>934150</v>
      </c>
      <c r="AF26" s="4"/>
      <c r="AG26" s="5">
        <v>2936597282778</v>
      </c>
      <c r="AH26" s="4"/>
      <c r="AI26" s="5">
        <v>2984068289573</v>
      </c>
      <c r="AJ26" s="4"/>
      <c r="AK26" s="16">
        <f t="shared" si="0"/>
        <v>3.7812866463098129</v>
      </c>
    </row>
    <row r="27" spans="1:37" ht="18.75" x14ac:dyDescent="0.45">
      <c r="A27" s="2" t="s">
        <v>100</v>
      </c>
      <c r="C27" s="4" t="s">
        <v>46</v>
      </c>
      <c r="D27" s="4"/>
      <c r="E27" s="4" t="s">
        <v>46</v>
      </c>
      <c r="F27" s="4"/>
      <c r="G27" s="4" t="s">
        <v>101</v>
      </c>
      <c r="H27" s="4"/>
      <c r="I27" s="4" t="s">
        <v>102</v>
      </c>
      <c r="J27" s="4"/>
      <c r="K27" s="5">
        <v>18</v>
      </c>
      <c r="L27" s="4"/>
      <c r="M27" s="5">
        <v>18</v>
      </c>
      <c r="N27" s="4"/>
      <c r="O27" s="5">
        <v>1300000</v>
      </c>
      <c r="P27" s="4"/>
      <c r="Q27" s="5">
        <v>1273012000000</v>
      </c>
      <c r="R27" s="4"/>
      <c r="S27" s="5">
        <v>1281374008858</v>
      </c>
      <c r="T27" s="4"/>
      <c r="U27" s="5">
        <v>0</v>
      </c>
      <c r="V27" s="4"/>
      <c r="W27" s="5">
        <v>0</v>
      </c>
      <c r="X27" s="4"/>
      <c r="Y27" s="5">
        <v>0</v>
      </c>
      <c r="Z27" s="4"/>
      <c r="AA27" s="5">
        <v>0</v>
      </c>
      <c r="AB27" s="4"/>
      <c r="AC27" s="5">
        <v>1300000</v>
      </c>
      <c r="AD27" s="4"/>
      <c r="AE27" s="5">
        <v>987590</v>
      </c>
      <c r="AF27" s="4"/>
      <c r="AG27" s="5">
        <v>1273012000000</v>
      </c>
      <c r="AH27" s="4"/>
      <c r="AI27" s="5">
        <v>1283634299106</v>
      </c>
      <c r="AJ27" s="4"/>
      <c r="AK27" s="16">
        <f t="shared" si="0"/>
        <v>1.6265677467620283</v>
      </c>
    </row>
    <row r="28" spans="1:37" ht="18.75" x14ac:dyDescent="0.45">
      <c r="A28" s="2" t="s">
        <v>103</v>
      </c>
      <c r="C28" s="4" t="s">
        <v>46</v>
      </c>
      <c r="D28" s="4"/>
      <c r="E28" s="4" t="s">
        <v>46</v>
      </c>
      <c r="F28" s="4"/>
      <c r="G28" s="4" t="s">
        <v>104</v>
      </c>
      <c r="H28" s="4"/>
      <c r="I28" s="4" t="s">
        <v>105</v>
      </c>
      <c r="J28" s="4"/>
      <c r="K28" s="5">
        <v>18</v>
      </c>
      <c r="L28" s="4"/>
      <c r="M28" s="5">
        <v>18</v>
      </c>
      <c r="N28" s="4"/>
      <c r="O28" s="5">
        <v>2105500</v>
      </c>
      <c r="P28" s="4"/>
      <c r="Q28" s="5">
        <v>1999993395000</v>
      </c>
      <c r="R28" s="4"/>
      <c r="S28" s="5">
        <v>2010430153476</v>
      </c>
      <c r="T28" s="4"/>
      <c r="U28" s="5">
        <v>0</v>
      </c>
      <c r="V28" s="4"/>
      <c r="W28" s="5">
        <v>0</v>
      </c>
      <c r="X28" s="4"/>
      <c r="Y28" s="5">
        <v>0</v>
      </c>
      <c r="Z28" s="4"/>
      <c r="AA28" s="5">
        <v>0</v>
      </c>
      <c r="AB28" s="4"/>
      <c r="AC28" s="5">
        <v>2105500</v>
      </c>
      <c r="AD28" s="4"/>
      <c r="AE28" s="5">
        <v>956810</v>
      </c>
      <c r="AF28" s="4"/>
      <c r="AG28" s="5">
        <v>1999993395000</v>
      </c>
      <c r="AH28" s="4"/>
      <c r="AI28" s="5">
        <v>2014198315373</v>
      </c>
      <c r="AJ28" s="4"/>
      <c r="AK28" s="16">
        <f t="shared" si="0"/>
        <v>2.5523079413271343</v>
      </c>
    </row>
    <row r="29" spans="1:37" ht="18.75" x14ac:dyDescent="0.45">
      <c r="A29" s="2" t="s">
        <v>106</v>
      </c>
      <c r="C29" s="4" t="s">
        <v>46</v>
      </c>
      <c r="D29" s="4"/>
      <c r="E29" s="4" t="s">
        <v>46</v>
      </c>
      <c r="F29" s="4"/>
      <c r="G29" s="4" t="s">
        <v>107</v>
      </c>
      <c r="H29" s="4"/>
      <c r="I29" s="4" t="s">
        <v>108</v>
      </c>
      <c r="J29" s="4"/>
      <c r="K29" s="5">
        <v>15</v>
      </c>
      <c r="L29" s="4"/>
      <c r="M29" s="5">
        <v>15</v>
      </c>
      <c r="N29" s="4"/>
      <c r="O29" s="5">
        <v>4332000</v>
      </c>
      <c r="P29" s="4"/>
      <c r="Q29" s="5">
        <v>3999149115384</v>
      </c>
      <c r="R29" s="4"/>
      <c r="S29" s="5">
        <v>4284507004327</v>
      </c>
      <c r="T29" s="4"/>
      <c r="U29" s="5">
        <v>0</v>
      </c>
      <c r="V29" s="4"/>
      <c r="W29" s="5">
        <v>0</v>
      </c>
      <c r="X29" s="4"/>
      <c r="Y29" s="5">
        <v>2000</v>
      </c>
      <c r="Z29" s="4"/>
      <c r="AA29" s="5">
        <v>1989639313</v>
      </c>
      <c r="AB29" s="4"/>
      <c r="AC29" s="5">
        <v>4330000</v>
      </c>
      <c r="AD29" s="4"/>
      <c r="AE29" s="5">
        <v>994678</v>
      </c>
      <c r="AF29" s="4"/>
      <c r="AG29" s="5">
        <v>3997302786153</v>
      </c>
      <c r="AH29" s="4"/>
      <c r="AI29" s="5">
        <v>4306175104272</v>
      </c>
      <c r="AJ29" s="4"/>
      <c r="AK29" s="16">
        <f t="shared" si="0"/>
        <v>5.4566051572450602</v>
      </c>
    </row>
    <row r="30" spans="1:37" ht="18.75" x14ac:dyDescent="0.45">
      <c r="A30" s="2" t="s">
        <v>109</v>
      </c>
      <c r="C30" s="4" t="s">
        <v>46</v>
      </c>
      <c r="D30" s="4"/>
      <c r="E30" s="4" t="s">
        <v>46</v>
      </c>
      <c r="F30" s="4"/>
      <c r="G30" s="4" t="s">
        <v>110</v>
      </c>
      <c r="H30" s="4"/>
      <c r="I30" s="4" t="s">
        <v>111</v>
      </c>
      <c r="J30" s="4"/>
      <c r="K30" s="5">
        <v>17</v>
      </c>
      <c r="L30" s="4"/>
      <c r="M30" s="5">
        <v>17</v>
      </c>
      <c r="N30" s="4"/>
      <c r="O30" s="5">
        <v>1596900</v>
      </c>
      <c r="P30" s="4"/>
      <c r="Q30" s="5">
        <v>1495778519937</v>
      </c>
      <c r="R30" s="4"/>
      <c r="S30" s="5">
        <v>1568039215870</v>
      </c>
      <c r="T30" s="4"/>
      <c r="U30" s="5">
        <v>0</v>
      </c>
      <c r="V30" s="4"/>
      <c r="W30" s="5">
        <v>0</v>
      </c>
      <c r="X30" s="4"/>
      <c r="Y30" s="5">
        <v>0</v>
      </c>
      <c r="Z30" s="4"/>
      <c r="AA30" s="5">
        <v>0</v>
      </c>
      <c r="AB30" s="4"/>
      <c r="AC30" s="5">
        <v>1596900</v>
      </c>
      <c r="AD30" s="4"/>
      <c r="AE30" s="5">
        <v>983837</v>
      </c>
      <c r="AF30" s="4"/>
      <c r="AG30" s="5">
        <v>1495778519937</v>
      </c>
      <c r="AH30" s="4"/>
      <c r="AI30" s="5">
        <v>1570804545363</v>
      </c>
      <c r="AJ30" s="4"/>
      <c r="AK30" s="16">
        <f t="shared" si="0"/>
        <v>1.9904578833193507</v>
      </c>
    </row>
    <row r="31" spans="1:37" ht="18.75" x14ac:dyDescent="0.45">
      <c r="A31" s="2" t="s">
        <v>112</v>
      </c>
      <c r="C31" s="4" t="s">
        <v>46</v>
      </c>
      <c r="D31" s="4"/>
      <c r="E31" s="4" t="s">
        <v>46</v>
      </c>
      <c r="F31" s="4"/>
      <c r="G31" s="4" t="s">
        <v>113</v>
      </c>
      <c r="H31" s="4"/>
      <c r="I31" s="4" t="s">
        <v>114</v>
      </c>
      <c r="J31" s="4"/>
      <c r="K31" s="5">
        <v>18</v>
      </c>
      <c r="L31" s="4"/>
      <c r="M31" s="5">
        <v>18</v>
      </c>
      <c r="N31" s="4"/>
      <c r="O31" s="5">
        <v>4100</v>
      </c>
      <c r="P31" s="4"/>
      <c r="Q31" s="5">
        <v>3775684218</v>
      </c>
      <c r="R31" s="4"/>
      <c r="S31" s="5">
        <v>4099256875</v>
      </c>
      <c r="T31" s="4"/>
      <c r="U31" s="5">
        <v>0</v>
      </c>
      <c r="V31" s="4"/>
      <c r="W31" s="5">
        <v>0</v>
      </c>
      <c r="X31" s="4"/>
      <c r="Y31" s="5">
        <v>0</v>
      </c>
      <c r="Z31" s="4"/>
      <c r="AA31" s="5">
        <v>0</v>
      </c>
      <c r="AB31" s="4"/>
      <c r="AC31" s="5">
        <v>4100</v>
      </c>
      <c r="AD31" s="4"/>
      <c r="AE31" s="5">
        <v>1010000</v>
      </c>
      <c r="AF31" s="4"/>
      <c r="AG31" s="5">
        <v>3775684218</v>
      </c>
      <c r="AH31" s="4"/>
      <c r="AI31" s="5">
        <v>4140249443</v>
      </c>
      <c r="AJ31" s="4"/>
      <c r="AK31" s="16">
        <f t="shared" si="0"/>
        <v>5.2463510925374072E-3</v>
      </c>
    </row>
    <row r="32" spans="1:37" ht="18.75" x14ac:dyDescent="0.45">
      <c r="A32" s="2" t="s">
        <v>115</v>
      </c>
      <c r="C32" s="4" t="s">
        <v>46</v>
      </c>
      <c r="D32" s="4"/>
      <c r="E32" s="4" t="s">
        <v>46</v>
      </c>
      <c r="F32" s="4"/>
      <c r="G32" s="4" t="s">
        <v>116</v>
      </c>
      <c r="H32" s="4"/>
      <c r="I32" s="4" t="s">
        <v>117</v>
      </c>
      <c r="J32" s="4"/>
      <c r="K32" s="5">
        <v>17</v>
      </c>
      <c r="L32" s="4"/>
      <c r="M32" s="5">
        <v>17</v>
      </c>
      <c r="N32" s="4"/>
      <c r="O32" s="5">
        <v>3200000</v>
      </c>
      <c r="P32" s="4"/>
      <c r="Q32" s="5">
        <v>2945504000000</v>
      </c>
      <c r="R32" s="4"/>
      <c r="S32" s="5">
        <v>3199420000000</v>
      </c>
      <c r="T32" s="4"/>
      <c r="U32" s="5">
        <v>0</v>
      </c>
      <c r="V32" s="4"/>
      <c r="W32" s="5">
        <v>0</v>
      </c>
      <c r="X32" s="4"/>
      <c r="Y32" s="5">
        <v>0</v>
      </c>
      <c r="Z32" s="4"/>
      <c r="AA32" s="5">
        <v>0</v>
      </c>
      <c r="AB32" s="4"/>
      <c r="AC32" s="5">
        <v>3200000</v>
      </c>
      <c r="AD32" s="4"/>
      <c r="AE32" s="5">
        <v>1000000</v>
      </c>
      <c r="AF32" s="4"/>
      <c r="AG32" s="5">
        <v>2945504000000</v>
      </c>
      <c r="AH32" s="4"/>
      <c r="AI32" s="5">
        <v>3199420000000</v>
      </c>
      <c r="AJ32" s="4"/>
      <c r="AK32" s="16">
        <f t="shared" si="0"/>
        <v>4.0541713352235895</v>
      </c>
    </row>
    <row r="33" spans="1:37" ht="18.75" x14ac:dyDescent="0.45">
      <c r="A33" s="2" t="s">
        <v>118</v>
      </c>
      <c r="C33" s="4" t="s">
        <v>46</v>
      </c>
      <c r="D33" s="4"/>
      <c r="E33" s="4" t="s">
        <v>46</v>
      </c>
      <c r="F33" s="4"/>
      <c r="G33" s="4" t="s">
        <v>119</v>
      </c>
      <c r="H33" s="4"/>
      <c r="I33" s="4" t="s">
        <v>120</v>
      </c>
      <c r="J33" s="4"/>
      <c r="K33" s="5">
        <v>18</v>
      </c>
      <c r="L33" s="4"/>
      <c r="M33" s="5">
        <v>18</v>
      </c>
      <c r="N33" s="4"/>
      <c r="O33" s="5">
        <v>1993999</v>
      </c>
      <c r="P33" s="4"/>
      <c r="Q33" s="5">
        <v>1993999000000</v>
      </c>
      <c r="R33" s="4"/>
      <c r="S33" s="5">
        <v>1993637587681</v>
      </c>
      <c r="T33" s="4"/>
      <c r="U33" s="5">
        <v>0</v>
      </c>
      <c r="V33" s="4"/>
      <c r="W33" s="5">
        <v>0</v>
      </c>
      <c r="X33" s="4"/>
      <c r="Y33" s="5">
        <v>0</v>
      </c>
      <c r="Z33" s="4"/>
      <c r="AA33" s="5">
        <v>0</v>
      </c>
      <c r="AB33" s="4"/>
      <c r="AC33" s="5">
        <v>1993999</v>
      </c>
      <c r="AD33" s="4"/>
      <c r="AE33" s="5">
        <v>1000000</v>
      </c>
      <c r="AF33" s="4"/>
      <c r="AG33" s="5">
        <v>1993999000000</v>
      </c>
      <c r="AH33" s="4"/>
      <c r="AI33" s="5">
        <v>1993637587680</v>
      </c>
      <c r="AJ33" s="4"/>
      <c r="AK33" s="16">
        <f t="shared" si="0"/>
        <v>2.5262542463310731</v>
      </c>
    </row>
    <row r="34" spans="1:37" ht="18.75" x14ac:dyDescent="0.45">
      <c r="A34" s="2" t="s">
        <v>121</v>
      </c>
      <c r="C34" s="4" t="s">
        <v>46</v>
      </c>
      <c r="D34" s="4"/>
      <c r="E34" s="4" t="s">
        <v>46</v>
      </c>
      <c r="F34" s="4"/>
      <c r="G34" s="4" t="s">
        <v>119</v>
      </c>
      <c r="H34" s="4"/>
      <c r="I34" s="4" t="s">
        <v>120</v>
      </c>
      <c r="J34" s="4"/>
      <c r="K34" s="5">
        <v>18</v>
      </c>
      <c r="L34" s="4"/>
      <c r="M34" s="5">
        <v>18</v>
      </c>
      <c r="N34" s="4"/>
      <c r="O34" s="5">
        <v>1999000</v>
      </c>
      <c r="P34" s="4"/>
      <c r="Q34" s="5">
        <v>1999000000000</v>
      </c>
      <c r="R34" s="4"/>
      <c r="S34" s="5">
        <v>1998637681250</v>
      </c>
      <c r="T34" s="4"/>
      <c r="U34" s="5">
        <v>0</v>
      </c>
      <c r="V34" s="4"/>
      <c r="W34" s="5">
        <v>0</v>
      </c>
      <c r="X34" s="4"/>
      <c r="Y34" s="5">
        <v>0</v>
      </c>
      <c r="Z34" s="4"/>
      <c r="AA34" s="5">
        <v>0</v>
      </c>
      <c r="AB34" s="4"/>
      <c r="AC34" s="5">
        <v>1999000</v>
      </c>
      <c r="AD34" s="4"/>
      <c r="AE34" s="5">
        <v>1000000</v>
      </c>
      <c r="AF34" s="4"/>
      <c r="AG34" s="5">
        <v>1999000000000</v>
      </c>
      <c r="AH34" s="4"/>
      <c r="AI34" s="5">
        <v>1998637681250</v>
      </c>
      <c r="AJ34" s="4"/>
      <c r="AK34" s="16">
        <f t="shared" si="0"/>
        <v>2.5325901559724859</v>
      </c>
    </row>
    <row r="35" spans="1:37" ht="18.75" x14ac:dyDescent="0.45">
      <c r="A35" s="2" t="s">
        <v>122</v>
      </c>
      <c r="C35" s="4" t="s">
        <v>46</v>
      </c>
      <c r="D35" s="4"/>
      <c r="E35" s="4" t="s">
        <v>46</v>
      </c>
      <c r="F35" s="4"/>
      <c r="G35" s="4" t="s">
        <v>123</v>
      </c>
      <c r="H35" s="4"/>
      <c r="I35" s="4" t="s">
        <v>124</v>
      </c>
      <c r="J35" s="4"/>
      <c r="K35" s="5">
        <v>18</v>
      </c>
      <c r="L35" s="4"/>
      <c r="M35" s="5">
        <v>18</v>
      </c>
      <c r="N35" s="4"/>
      <c r="O35" s="5">
        <v>1500</v>
      </c>
      <c r="P35" s="4"/>
      <c r="Q35" s="5">
        <v>1466265712</v>
      </c>
      <c r="R35" s="4"/>
      <c r="S35" s="5">
        <v>1499726625</v>
      </c>
      <c r="T35" s="4"/>
      <c r="U35" s="5">
        <v>0</v>
      </c>
      <c r="V35" s="4"/>
      <c r="W35" s="5">
        <v>0</v>
      </c>
      <c r="X35" s="4"/>
      <c r="Y35" s="5">
        <v>0</v>
      </c>
      <c r="Z35" s="4"/>
      <c r="AA35" s="5">
        <v>0</v>
      </c>
      <c r="AB35" s="4"/>
      <c r="AC35" s="5">
        <v>1500</v>
      </c>
      <c r="AD35" s="4"/>
      <c r="AE35" s="5">
        <v>999999</v>
      </c>
      <c r="AF35" s="4"/>
      <c r="AG35" s="5">
        <v>1466265712</v>
      </c>
      <c r="AH35" s="4"/>
      <c r="AI35" s="5">
        <v>1499726625</v>
      </c>
      <c r="AJ35" s="4"/>
      <c r="AK35" s="16">
        <f t="shared" si="0"/>
        <v>1.9003909126487353E-3</v>
      </c>
    </row>
    <row r="36" spans="1:37" ht="18.75" x14ac:dyDescent="0.45">
      <c r="A36" s="2" t="s">
        <v>125</v>
      </c>
      <c r="C36" s="4" t="s">
        <v>46</v>
      </c>
      <c r="D36" s="4"/>
      <c r="E36" s="4" t="s">
        <v>46</v>
      </c>
      <c r="F36" s="4"/>
      <c r="G36" s="4" t="s">
        <v>126</v>
      </c>
      <c r="H36" s="4"/>
      <c r="I36" s="4" t="s">
        <v>127</v>
      </c>
      <c r="J36" s="4"/>
      <c r="K36" s="5">
        <v>18</v>
      </c>
      <c r="L36" s="4"/>
      <c r="M36" s="5">
        <v>18</v>
      </c>
      <c r="N36" s="4"/>
      <c r="O36" s="5">
        <v>0</v>
      </c>
      <c r="P36" s="4"/>
      <c r="Q36" s="5">
        <v>0</v>
      </c>
      <c r="R36" s="4"/>
      <c r="S36" s="5">
        <v>0</v>
      </c>
      <c r="T36" s="4"/>
      <c r="U36" s="5">
        <v>1000000</v>
      </c>
      <c r="V36" s="4"/>
      <c r="W36" s="5">
        <v>1000000000000</v>
      </c>
      <c r="X36" s="4"/>
      <c r="Y36" s="5">
        <v>0</v>
      </c>
      <c r="Z36" s="4"/>
      <c r="AA36" s="5">
        <v>0</v>
      </c>
      <c r="AB36" s="4"/>
      <c r="AC36" s="5">
        <v>1000000</v>
      </c>
      <c r="AD36" s="4"/>
      <c r="AE36" s="5">
        <v>1000000</v>
      </c>
      <c r="AF36" s="4"/>
      <c r="AG36" s="5">
        <v>1000000000000</v>
      </c>
      <c r="AH36" s="4"/>
      <c r="AI36" s="5">
        <v>999818750000</v>
      </c>
      <c r="AJ36" s="4"/>
      <c r="AK36" s="16">
        <f t="shared" si="0"/>
        <v>1.2669285422573717</v>
      </c>
    </row>
    <row r="37" spans="1:37" ht="18.75" x14ac:dyDescent="0.45">
      <c r="A37" s="2" t="s">
        <v>128</v>
      </c>
      <c r="C37" s="4" t="s">
        <v>46</v>
      </c>
      <c r="D37" s="4"/>
      <c r="E37" s="4" t="s">
        <v>46</v>
      </c>
      <c r="F37" s="4"/>
      <c r="G37" s="4" t="s">
        <v>129</v>
      </c>
      <c r="H37" s="4"/>
      <c r="I37" s="4" t="s">
        <v>130</v>
      </c>
      <c r="J37" s="4"/>
      <c r="K37" s="5">
        <v>18</v>
      </c>
      <c r="L37" s="4"/>
      <c r="M37" s="5">
        <v>18</v>
      </c>
      <c r="N37" s="4"/>
      <c r="O37" s="5">
        <v>0</v>
      </c>
      <c r="P37" s="4"/>
      <c r="Q37" s="5">
        <v>0</v>
      </c>
      <c r="R37" s="4"/>
      <c r="S37" s="5">
        <v>0</v>
      </c>
      <c r="T37" s="4"/>
      <c r="U37" s="5">
        <v>2500000</v>
      </c>
      <c r="V37" s="4"/>
      <c r="W37" s="5">
        <v>2500000000000</v>
      </c>
      <c r="X37" s="4"/>
      <c r="Y37" s="5">
        <v>0</v>
      </c>
      <c r="Z37" s="4"/>
      <c r="AA37" s="5">
        <v>0</v>
      </c>
      <c r="AB37" s="4"/>
      <c r="AC37" s="5">
        <v>2500000</v>
      </c>
      <c r="AD37" s="4"/>
      <c r="AE37" s="5">
        <v>1000000</v>
      </c>
      <c r="AF37" s="4"/>
      <c r="AG37" s="5">
        <v>2500000000000</v>
      </c>
      <c r="AH37" s="4"/>
      <c r="AI37" s="5">
        <v>2499546875000</v>
      </c>
      <c r="AJ37" s="4"/>
      <c r="AK37" s="16">
        <f t="shared" si="0"/>
        <v>3.1673213556434292</v>
      </c>
    </row>
    <row r="38" spans="1:37" s="6" customFormat="1" ht="18.75" thickBot="1" x14ac:dyDescent="0.3">
      <c r="O38" s="15">
        <f>SUM(O9:O37)</f>
        <v>45110993</v>
      </c>
      <c r="Q38" s="15">
        <f>SUM(Q9:Q37)</f>
        <v>42060013446655</v>
      </c>
      <c r="S38" s="15">
        <f>SUM(S9:S37)</f>
        <v>43461108259034</v>
      </c>
      <c r="U38" s="15">
        <f>SUM(U9:U37)</f>
        <v>3500000</v>
      </c>
      <c r="W38" s="15">
        <f>SUM(W9:W37)</f>
        <v>3500000000000</v>
      </c>
      <c r="Y38" s="15">
        <f>SUM(Y9:Y37)</f>
        <v>2200</v>
      </c>
      <c r="AA38" s="15">
        <f>SUM(AA9:AA37)</f>
        <v>2436027223</v>
      </c>
      <c r="AC38" s="15">
        <f>SUM(AC9:AC37)</f>
        <v>48608793</v>
      </c>
      <c r="AE38" s="15">
        <f>SUM(AE9:AE37)</f>
        <v>26867176</v>
      </c>
      <c r="AG38" s="15">
        <f>SUM(AG9:AG37)</f>
        <v>45557770830324</v>
      </c>
      <c r="AI38" s="15">
        <f>SUM(AI9:AI37)</f>
        <v>47107130841263</v>
      </c>
      <c r="AK38" s="18">
        <f>SUM(AK9:AK37)</f>
        <v>59.692187815690197</v>
      </c>
    </row>
    <row r="39" spans="1:37" ht="18.75" thickTop="1" x14ac:dyDescent="0.4"/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7"/>
  <sheetViews>
    <sheetView rightToLeft="1" view="pageBreakPreview" topLeftCell="A3" zoomScale="115" zoomScaleNormal="100" zoomScaleSheetLayoutView="115" workbookViewId="0">
      <selection activeCell="I17" sqref="I17"/>
    </sheetView>
  </sheetViews>
  <sheetFormatPr defaultRowHeight="18" x14ac:dyDescent="0.4"/>
  <cols>
    <col min="1" max="1" width="32.4257812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27.75" x14ac:dyDescent="0.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27.75" x14ac:dyDescent="0.4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27.75" x14ac:dyDescent="0.4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6" spans="1:12" ht="27.75" x14ac:dyDescent="0.4">
      <c r="A6" s="38" t="s">
        <v>3</v>
      </c>
      <c r="C6" s="39" t="s">
        <v>6</v>
      </c>
      <c r="D6" s="39" t="s">
        <v>6</v>
      </c>
      <c r="E6" s="39" t="s">
        <v>6</v>
      </c>
      <c r="F6" s="39" t="s">
        <v>6</v>
      </c>
      <c r="G6" s="39" t="s">
        <v>6</v>
      </c>
      <c r="H6" s="39" t="s">
        <v>6</v>
      </c>
      <c r="I6" s="39" t="s">
        <v>6</v>
      </c>
      <c r="J6" s="39" t="s">
        <v>6</v>
      </c>
      <c r="K6" s="39" t="s">
        <v>6</v>
      </c>
      <c r="L6" s="39" t="s">
        <v>6</v>
      </c>
    </row>
    <row r="7" spans="1:12" ht="27.75" x14ac:dyDescent="0.4">
      <c r="A7" s="39" t="s">
        <v>3</v>
      </c>
      <c r="C7" s="39" t="s">
        <v>7</v>
      </c>
      <c r="E7" s="39" t="s">
        <v>131</v>
      </c>
      <c r="G7" s="39" t="s">
        <v>132</v>
      </c>
      <c r="I7" s="39" t="s">
        <v>133</v>
      </c>
      <c r="K7" s="39" t="s">
        <v>134</v>
      </c>
    </row>
    <row r="8" spans="1:12" ht="18.75" x14ac:dyDescent="0.45">
      <c r="A8" s="2" t="s">
        <v>64</v>
      </c>
      <c r="C8" s="5">
        <v>154095</v>
      </c>
      <c r="D8" s="4"/>
      <c r="E8" s="5">
        <v>976300</v>
      </c>
      <c r="F8" s="4"/>
      <c r="G8" s="5">
        <v>1000000</v>
      </c>
      <c r="H8" s="4"/>
      <c r="I8" s="4">
        <v>2.4300000000000002</v>
      </c>
      <c r="J8" s="4"/>
      <c r="K8" s="5">
        <v>154095000000</v>
      </c>
    </row>
    <row r="9" spans="1:12" ht="18.75" x14ac:dyDescent="0.45">
      <c r="A9" s="2" t="s">
        <v>106</v>
      </c>
      <c r="C9" s="5">
        <v>4330000</v>
      </c>
      <c r="D9" s="4"/>
      <c r="E9" s="5">
        <v>950500</v>
      </c>
      <c r="F9" s="4"/>
      <c r="G9" s="5">
        <v>994678</v>
      </c>
      <c r="H9" s="4"/>
      <c r="I9" s="4">
        <v>4.6500000000000004</v>
      </c>
      <c r="J9" s="4"/>
      <c r="K9" s="5">
        <v>4306955740000</v>
      </c>
    </row>
    <row r="10" spans="1:12" ht="18.75" x14ac:dyDescent="0.45">
      <c r="A10" s="2" t="s">
        <v>109</v>
      </c>
      <c r="C10" s="5">
        <v>1596900</v>
      </c>
      <c r="D10" s="4"/>
      <c r="E10" s="5">
        <v>989500</v>
      </c>
      <c r="F10" s="4"/>
      <c r="G10" s="5">
        <v>983837</v>
      </c>
      <c r="H10" s="4"/>
      <c r="I10" s="4">
        <v>-0.56999999999999995</v>
      </c>
      <c r="J10" s="4"/>
      <c r="K10" s="5">
        <v>1571089305300</v>
      </c>
    </row>
    <row r="11" spans="1:12" ht="18.75" x14ac:dyDescent="0.45">
      <c r="A11" s="2" t="s">
        <v>115</v>
      </c>
      <c r="C11" s="5">
        <v>3200000</v>
      </c>
      <c r="D11" s="4"/>
      <c r="E11" s="5">
        <v>930000</v>
      </c>
      <c r="F11" s="4"/>
      <c r="G11" s="5">
        <v>1000000</v>
      </c>
      <c r="H11" s="4"/>
      <c r="I11" s="4">
        <v>7.53</v>
      </c>
      <c r="J11" s="4"/>
      <c r="K11" s="5">
        <v>3200000000000</v>
      </c>
    </row>
    <row r="12" spans="1:12" ht="18.75" x14ac:dyDescent="0.45">
      <c r="A12" s="2" t="s">
        <v>97</v>
      </c>
      <c r="C12" s="5">
        <v>3195000</v>
      </c>
      <c r="D12" s="4"/>
      <c r="E12" s="5">
        <v>964870</v>
      </c>
      <c r="F12" s="4"/>
      <c r="G12" s="5">
        <v>934150</v>
      </c>
      <c r="H12" s="4"/>
      <c r="I12" s="4">
        <v>-3.81</v>
      </c>
      <c r="J12" s="4"/>
      <c r="K12" s="5">
        <v>2984609250000</v>
      </c>
    </row>
    <row r="13" spans="1:12" ht="18.75" x14ac:dyDescent="0.45">
      <c r="A13" s="2" t="s">
        <v>100</v>
      </c>
      <c r="C13" s="5">
        <v>1300000</v>
      </c>
      <c r="D13" s="4"/>
      <c r="E13" s="5">
        <v>988360</v>
      </c>
      <c r="F13" s="4"/>
      <c r="G13" s="5">
        <v>987590</v>
      </c>
      <c r="H13" s="4"/>
      <c r="I13" s="4">
        <v>-0.08</v>
      </c>
      <c r="J13" s="4"/>
      <c r="K13" s="5">
        <v>1283867000000</v>
      </c>
    </row>
    <row r="14" spans="1:12" ht="18.75" x14ac:dyDescent="0.45">
      <c r="A14" s="2" t="s">
        <v>103</v>
      </c>
      <c r="C14" s="5">
        <v>2105500</v>
      </c>
      <c r="D14" s="4"/>
      <c r="E14" s="5">
        <v>1010000</v>
      </c>
      <c r="F14" s="4"/>
      <c r="G14" s="5">
        <v>956810</v>
      </c>
      <c r="H14" s="4"/>
      <c r="I14" s="4">
        <v>-5.27</v>
      </c>
      <c r="J14" s="4"/>
      <c r="K14" s="5">
        <v>2014563455000</v>
      </c>
    </row>
    <row r="15" spans="1:12" ht="18.75" x14ac:dyDescent="0.45">
      <c r="A15" s="2" t="s">
        <v>125</v>
      </c>
      <c r="C15" s="5">
        <v>1000000</v>
      </c>
      <c r="D15" s="4"/>
      <c r="E15" s="5">
        <v>1000000</v>
      </c>
      <c r="F15" s="4"/>
      <c r="G15" s="5">
        <v>1000000</v>
      </c>
      <c r="H15" s="4"/>
      <c r="I15" s="4">
        <v>0</v>
      </c>
      <c r="J15" s="4"/>
      <c r="K15" s="5">
        <v>1000000000000</v>
      </c>
    </row>
    <row r="16" spans="1:12" s="4" customFormat="1" ht="18.75" thickBot="1" x14ac:dyDescent="0.45">
      <c r="C16" s="10">
        <f>SUM(C8:C15)</f>
        <v>16881495</v>
      </c>
      <c r="E16" s="10">
        <f>SUM(E8:E15)</f>
        <v>7809530</v>
      </c>
      <c r="G16" s="10">
        <f>SUM(G8:G15)</f>
        <v>7857065</v>
      </c>
      <c r="I16" s="9">
        <f>SUM(I8:I15)</f>
        <v>4.879999999999999</v>
      </c>
      <c r="K16" s="10">
        <f>SUM(K8:K15)</f>
        <v>16515179750300</v>
      </c>
    </row>
    <row r="17" ht="18.75" thickTop="1" x14ac:dyDescent="0.4"/>
  </sheetData>
  <mergeCells count="10">
    <mergeCell ref="A2:L2"/>
    <mergeCell ref="A3:L3"/>
    <mergeCell ref="A4:L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C11"/>
  <sheetViews>
    <sheetView rightToLeft="1" view="pageBreakPreview" zoomScale="70" zoomScaleNormal="100" zoomScaleSheetLayoutView="70" workbookViewId="0">
      <selection activeCell="M18" sqref="A18:M18"/>
    </sheetView>
  </sheetViews>
  <sheetFormatPr defaultRowHeight="18" x14ac:dyDescent="0.4"/>
  <cols>
    <col min="1" max="1" width="51.85546875" style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25.42578125" style="1" bestFit="1" customWidth="1"/>
    <col min="14" max="14" width="1" style="1" customWidth="1"/>
    <col min="15" max="15" width="7.710937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7.7109375" style="1" bestFit="1" customWidth="1"/>
    <col min="20" max="20" width="1" style="1" customWidth="1"/>
    <col min="21" max="21" width="14.85546875" style="1" bestFit="1" customWidth="1"/>
    <col min="22" max="22" width="1" style="1" customWidth="1"/>
    <col min="23" max="23" width="10.28515625" style="1" bestFit="1" customWidth="1"/>
    <col min="24" max="24" width="1" style="1" customWidth="1"/>
    <col min="25" max="25" width="19.5703125" style="1" bestFit="1" customWidth="1"/>
    <col min="26" max="26" width="1" style="1" customWidth="1"/>
    <col min="27" max="27" width="25.42578125" style="1" bestFit="1" customWidth="1"/>
    <col min="28" max="28" width="1" style="1" customWidth="1"/>
    <col min="29" max="29" width="26.42578125" style="1" bestFit="1" customWidth="1"/>
    <col min="30" max="30" width="1" style="1" customWidth="1"/>
    <col min="31" max="31" width="9.140625" style="1" customWidth="1"/>
    <col min="32" max="16384" width="9.140625" style="1"/>
  </cols>
  <sheetData>
    <row r="2" spans="1:29" ht="27.75" x14ac:dyDescent="0.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1:29" ht="27.75" x14ac:dyDescent="0.4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</row>
    <row r="4" spans="1:29" ht="27.75" x14ac:dyDescent="0.4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</row>
    <row r="6" spans="1:29" ht="27.75" x14ac:dyDescent="0.4">
      <c r="A6" s="39" t="s">
        <v>135</v>
      </c>
      <c r="B6" s="39" t="s">
        <v>135</v>
      </c>
      <c r="C6" s="39" t="s">
        <v>135</v>
      </c>
      <c r="D6" s="39" t="s">
        <v>135</v>
      </c>
      <c r="E6" s="39" t="s">
        <v>135</v>
      </c>
      <c r="F6" s="39" t="s">
        <v>135</v>
      </c>
      <c r="G6" s="39" t="s">
        <v>135</v>
      </c>
      <c r="I6" s="39" t="s">
        <v>4</v>
      </c>
      <c r="J6" s="39" t="s">
        <v>4</v>
      </c>
      <c r="K6" s="39" t="s">
        <v>4</v>
      </c>
      <c r="L6" s="39" t="s">
        <v>4</v>
      </c>
      <c r="M6" s="39" t="s">
        <v>4</v>
      </c>
      <c r="O6" s="39" t="s">
        <v>5</v>
      </c>
      <c r="P6" s="39" t="s">
        <v>5</v>
      </c>
      <c r="Q6" s="39" t="s">
        <v>5</v>
      </c>
      <c r="R6" s="39" t="s">
        <v>5</v>
      </c>
      <c r="S6" s="39" t="s">
        <v>5</v>
      </c>
      <c r="T6" s="39" t="s">
        <v>5</v>
      </c>
      <c r="U6" s="39" t="s">
        <v>5</v>
      </c>
      <c r="W6" s="39" t="s">
        <v>6</v>
      </c>
      <c r="X6" s="39" t="s">
        <v>6</v>
      </c>
      <c r="Y6" s="39" t="s">
        <v>6</v>
      </c>
      <c r="Z6" s="39" t="s">
        <v>6</v>
      </c>
      <c r="AA6" s="39" t="s">
        <v>6</v>
      </c>
      <c r="AB6" s="39" t="s">
        <v>6</v>
      </c>
      <c r="AC6" s="39" t="s">
        <v>6</v>
      </c>
    </row>
    <row r="7" spans="1:29" ht="27.75" x14ac:dyDescent="0.4">
      <c r="A7" s="43" t="s">
        <v>136</v>
      </c>
      <c r="C7" s="43" t="s">
        <v>42</v>
      </c>
      <c r="E7" s="43" t="s">
        <v>43</v>
      </c>
      <c r="G7" s="43" t="s">
        <v>40</v>
      </c>
      <c r="I7" s="43" t="s">
        <v>7</v>
      </c>
      <c r="K7" s="43" t="s">
        <v>8</v>
      </c>
      <c r="M7" s="43" t="s">
        <v>9</v>
      </c>
      <c r="O7" s="41" t="s">
        <v>10</v>
      </c>
      <c r="P7" s="41" t="s">
        <v>10</v>
      </c>
      <c r="Q7" s="41" t="s">
        <v>10</v>
      </c>
      <c r="S7" s="39" t="s">
        <v>11</v>
      </c>
      <c r="T7" s="39" t="s">
        <v>11</v>
      </c>
      <c r="U7" s="39" t="s">
        <v>11</v>
      </c>
      <c r="W7" s="40" t="s">
        <v>7</v>
      </c>
      <c r="Y7" s="40" t="s">
        <v>8</v>
      </c>
      <c r="AA7" s="40" t="s">
        <v>9</v>
      </c>
      <c r="AC7" s="40" t="s">
        <v>137</v>
      </c>
    </row>
    <row r="8" spans="1:29" ht="27.75" x14ac:dyDescent="0.4">
      <c r="A8" s="39" t="s">
        <v>136</v>
      </c>
      <c r="C8" s="39" t="s">
        <v>42</v>
      </c>
      <c r="E8" s="39" t="s">
        <v>43</v>
      </c>
      <c r="G8" s="39" t="s">
        <v>40</v>
      </c>
      <c r="I8" s="39" t="s">
        <v>7</v>
      </c>
      <c r="K8" s="39" t="s">
        <v>8</v>
      </c>
      <c r="M8" s="39" t="s">
        <v>9</v>
      </c>
      <c r="O8" s="41" t="s">
        <v>7</v>
      </c>
      <c r="Q8" s="41" t="s">
        <v>8</v>
      </c>
      <c r="S8" s="41" t="s">
        <v>7</v>
      </c>
      <c r="U8" s="41" t="s">
        <v>14</v>
      </c>
      <c r="W8" s="39" t="s">
        <v>7</v>
      </c>
      <c r="Y8" s="39" t="s">
        <v>8</v>
      </c>
      <c r="AA8" s="39" t="s">
        <v>9</v>
      </c>
      <c r="AC8" s="39" t="s">
        <v>137</v>
      </c>
    </row>
    <row r="9" spans="1:29" ht="18.75" x14ac:dyDescent="0.45">
      <c r="A9" s="2" t="s">
        <v>138</v>
      </c>
      <c r="C9" s="4" t="s">
        <v>139</v>
      </c>
      <c r="D9" s="4"/>
      <c r="E9" s="5">
        <v>18</v>
      </c>
      <c r="F9" s="4"/>
      <c r="G9" s="4" t="s">
        <v>140</v>
      </c>
      <c r="H9" s="4"/>
      <c r="I9" s="5">
        <v>11000000</v>
      </c>
      <c r="J9" s="4"/>
      <c r="K9" s="5">
        <v>11000000000000</v>
      </c>
      <c r="L9" s="4"/>
      <c r="M9" s="5">
        <v>11000000000000</v>
      </c>
      <c r="N9" s="4"/>
      <c r="O9" s="5">
        <v>0</v>
      </c>
      <c r="P9" s="4"/>
      <c r="Q9" s="5">
        <v>0</v>
      </c>
      <c r="R9" s="4"/>
      <c r="S9" s="5">
        <v>0</v>
      </c>
      <c r="T9" s="4"/>
      <c r="U9" s="5">
        <v>0</v>
      </c>
      <c r="V9" s="4"/>
      <c r="W9" s="5">
        <v>11000000</v>
      </c>
      <c r="X9" s="4"/>
      <c r="Y9" s="5">
        <v>11000000000000</v>
      </c>
      <c r="Z9" s="4"/>
      <c r="AA9" s="5">
        <v>11000000000000</v>
      </c>
      <c r="AC9" s="4" t="s">
        <v>141</v>
      </c>
    </row>
    <row r="10" spans="1:29" s="4" customFormat="1" ht="18.75" thickBot="1" x14ac:dyDescent="0.45">
      <c r="I10" s="10">
        <f>SUM(I9)</f>
        <v>11000000</v>
      </c>
      <c r="K10" s="10">
        <f>SUM(K9)</f>
        <v>11000000000000</v>
      </c>
      <c r="M10" s="10">
        <f>SUM(M9)</f>
        <v>11000000000000</v>
      </c>
      <c r="O10" s="10">
        <f>SUM(O9)</f>
        <v>0</v>
      </c>
      <c r="Q10" s="10">
        <f>SUM(Q9)</f>
        <v>0</v>
      </c>
      <c r="S10" s="10">
        <f>SUM(S9)</f>
        <v>0</v>
      </c>
      <c r="U10" s="10">
        <f>SUM(U9)</f>
        <v>0</v>
      </c>
      <c r="W10" s="10">
        <f>SUM(W9)</f>
        <v>11000000</v>
      </c>
      <c r="Y10" s="10">
        <f>SUM(Y9)</f>
        <v>11000000000000</v>
      </c>
      <c r="AA10" s="10">
        <f>SUM(AA9)</f>
        <v>11000000000000</v>
      </c>
      <c r="AC10" s="9" t="s">
        <v>141</v>
      </c>
    </row>
    <row r="11" spans="1:29" ht="18.75" thickTop="1" x14ac:dyDescent="0.4"/>
  </sheetData>
  <mergeCells count="24">
    <mergeCell ref="A2:AC2"/>
    <mergeCell ref="A3:AC3"/>
    <mergeCell ref="A4:AC4"/>
    <mergeCell ref="O6:U6"/>
    <mergeCell ref="W7:W8"/>
    <mergeCell ref="Y7:Y8"/>
    <mergeCell ref="AA7:AA8"/>
    <mergeCell ref="AC7:AC8"/>
    <mergeCell ref="W6:AC6"/>
    <mergeCell ref="O8"/>
    <mergeCell ref="Q8"/>
    <mergeCell ref="O7:Q7"/>
    <mergeCell ref="S8"/>
    <mergeCell ref="U8"/>
    <mergeCell ref="S7:U7"/>
    <mergeCell ref="A6:G6"/>
    <mergeCell ref="I7:I8"/>
    <mergeCell ref="K7:K8"/>
    <mergeCell ref="M7:M8"/>
    <mergeCell ref="I6:M6"/>
    <mergeCell ref="A7:A8"/>
    <mergeCell ref="C7:C8"/>
    <mergeCell ref="E7:E8"/>
    <mergeCell ref="G7:G8"/>
  </mergeCells>
  <pageMargins left="0.7" right="0.7" top="0.75" bottom="0.75" header="0.3" footer="0.3"/>
  <pageSetup scale="2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41"/>
  <sheetViews>
    <sheetView rightToLeft="1" view="pageBreakPreview" zoomScaleNormal="100" zoomScaleSheetLayoutView="100" workbookViewId="0">
      <selection activeCell="S10" sqref="S10:S39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22" width="19.5703125" style="1" bestFit="1" customWidth="1"/>
    <col min="23" max="16384" width="9.140625" style="1"/>
  </cols>
  <sheetData>
    <row r="2" spans="1:22" ht="27.75" x14ac:dyDescent="0.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22" ht="27.75" x14ac:dyDescent="0.4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2" ht="27.75" x14ac:dyDescent="0.4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V4" s="19"/>
    </row>
    <row r="6" spans="1:22" ht="27.75" x14ac:dyDescent="0.4">
      <c r="A6" s="38" t="s">
        <v>142</v>
      </c>
      <c r="C6" s="39" t="s">
        <v>143</v>
      </c>
      <c r="D6" s="39" t="s">
        <v>143</v>
      </c>
      <c r="E6" s="39" t="s">
        <v>143</v>
      </c>
      <c r="F6" s="39" t="s">
        <v>143</v>
      </c>
      <c r="G6" s="39" t="s">
        <v>143</v>
      </c>
      <c r="H6" s="39" t="s">
        <v>143</v>
      </c>
      <c r="I6" s="39" t="s">
        <v>143</v>
      </c>
      <c r="K6" s="39" t="s">
        <v>4</v>
      </c>
      <c r="M6" s="39" t="s">
        <v>5</v>
      </c>
      <c r="N6" s="39" t="s">
        <v>5</v>
      </c>
      <c r="O6" s="39" t="s">
        <v>5</v>
      </c>
      <c r="Q6" s="39" t="s">
        <v>6</v>
      </c>
      <c r="R6" s="39" t="s">
        <v>6</v>
      </c>
      <c r="S6" s="39" t="s">
        <v>6</v>
      </c>
    </row>
    <row r="7" spans="1:22" ht="27.75" x14ac:dyDescent="0.4">
      <c r="A7" s="39" t="s">
        <v>142</v>
      </c>
      <c r="C7" s="41" t="s">
        <v>144</v>
      </c>
      <c r="E7" s="41" t="s">
        <v>145</v>
      </c>
      <c r="G7" s="41" t="s">
        <v>146</v>
      </c>
      <c r="I7" s="41" t="s">
        <v>43</v>
      </c>
      <c r="K7" s="41" t="s">
        <v>147</v>
      </c>
      <c r="M7" s="41" t="s">
        <v>148</v>
      </c>
      <c r="O7" s="41" t="s">
        <v>149</v>
      </c>
      <c r="Q7" s="41" t="s">
        <v>147</v>
      </c>
      <c r="S7" s="41" t="s">
        <v>137</v>
      </c>
    </row>
    <row r="8" spans="1:22" ht="18.75" x14ac:dyDescent="0.45">
      <c r="A8" s="2" t="s">
        <v>150</v>
      </c>
      <c r="C8" s="1" t="s">
        <v>151</v>
      </c>
      <c r="E8" s="1" t="s">
        <v>152</v>
      </c>
      <c r="G8" s="6" t="s">
        <v>153</v>
      </c>
      <c r="H8" s="6"/>
      <c r="I8" s="7">
        <v>0</v>
      </c>
      <c r="J8" s="6"/>
      <c r="K8" s="7">
        <v>171002</v>
      </c>
      <c r="L8" s="6"/>
      <c r="M8" s="7">
        <v>1154</v>
      </c>
      <c r="N8" s="6"/>
      <c r="O8" s="7">
        <v>0</v>
      </c>
      <c r="P8" s="6"/>
      <c r="Q8" s="7">
        <v>172156</v>
      </c>
      <c r="R8" s="6"/>
      <c r="S8" s="20">
        <f>Q8/78916743656162*100</f>
        <v>2.1814888960710133E-7</v>
      </c>
    </row>
    <row r="9" spans="1:22" ht="18.75" x14ac:dyDescent="0.45">
      <c r="A9" s="2" t="s">
        <v>154</v>
      </c>
      <c r="C9" s="1" t="s">
        <v>155</v>
      </c>
      <c r="E9" s="1" t="s">
        <v>156</v>
      </c>
      <c r="G9" s="6" t="s">
        <v>157</v>
      </c>
      <c r="H9" s="6"/>
      <c r="I9" s="7">
        <v>0</v>
      </c>
      <c r="J9" s="6"/>
      <c r="K9" s="7">
        <v>188986</v>
      </c>
      <c r="L9" s="6"/>
      <c r="M9" s="7">
        <v>0</v>
      </c>
      <c r="N9" s="6"/>
      <c r="O9" s="7">
        <v>0</v>
      </c>
      <c r="P9" s="6"/>
      <c r="Q9" s="7">
        <v>188986</v>
      </c>
      <c r="R9" s="6"/>
      <c r="S9" s="20">
        <f t="shared" ref="S9:S39" si="0">Q9/78916743656162*100</f>
        <v>2.394751623602294E-7</v>
      </c>
    </row>
    <row r="10" spans="1:22" ht="18.75" x14ac:dyDescent="0.45">
      <c r="A10" s="2" t="s">
        <v>158</v>
      </c>
      <c r="C10" s="1" t="s">
        <v>159</v>
      </c>
      <c r="E10" s="1" t="s">
        <v>156</v>
      </c>
      <c r="G10" s="6" t="s">
        <v>153</v>
      </c>
      <c r="H10" s="6"/>
      <c r="I10" s="7">
        <v>0</v>
      </c>
      <c r="J10" s="6"/>
      <c r="K10" s="7">
        <v>505163206052</v>
      </c>
      <c r="L10" s="6"/>
      <c r="M10" s="7">
        <v>1698920074348</v>
      </c>
      <c r="N10" s="6"/>
      <c r="O10" s="7">
        <v>2062435709939</v>
      </c>
      <c r="P10" s="6"/>
      <c r="Q10" s="7">
        <v>141647570461</v>
      </c>
      <c r="R10" s="6"/>
      <c r="S10" s="20">
        <f t="shared" si="0"/>
        <v>0.17948988249965611</v>
      </c>
    </row>
    <row r="11" spans="1:22" ht="18.75" x14ac:dyDescent="0.45">
      <c r="A11" s="2" t="s">
        <v>158</v>
      </c>
      <c r="C11" s="1" t="s">
        <v>160</v>
      </c>
      <c r="E11" s="1" t="s">
        <v>152</v>
      </c>
      <c r="G11" s="6" t="s">
        <v>153</v>
      </c>
      <c r="H11" s="6"/>
      <c r="I11" s="7">
        <v>0</v>
      </c>
      <c r="J11" s="6"/>
      <c r="K11" s="7">
        <v>1024376943999</v>
      </c>
      <c r="L11" s="6"/>
      <c r="M11" s="7">
        <v>410927241013</v>
      </c>
      <c r="N11" s="6"/>
      <c r="O11" s="7">
        <v>1222575316626</v>
      </c>
      <c r="P11" s="6"/>
      <c r="Q11" s="7">
        <v>212728868386</v>
      </c>
      <c r="R11" s="6"/>
      <c r="S11" s="20">
        <f t="shared" si="0"/>
        <v>0.26956113307570523</v>
      </c>
    </row>
    <row r="12" spans="1:22" ht="18.75" x14ac:dyDescent="0.45">
      <c r="A12" s="2" t="s">
        <v>161</v>
      </c>
      <c r="C12" s="1" t="s">
        <v>162</v>
      </c>
      <c r="E12" s="1" t="s">
        <v>152</v>
      </c>
      <c r="G12" s="6" t="s">
        <v>153</v>
      </c>
      <c r="H12" s="6"/>
      <c r="I12" s="7">
        <v>0</v>
      </c>
      <c r="J12" s="6"/>
      <c r="K12" s="7">
        <v>328449</v>
      </c>
      <c r="L12" s="6"/>
      <c r="M12" s="7">
        <v>54316712329</v>
      </c>
      <c r="N12" s="6"/>
      <c r="O12" s="7">
        <v>54316500000</v>
      </c>
      <c r="P12" s="6"/>
      <c r="Q12" s="7">
        <v>540778</v>
      </c>
      <c r="R12" s="6"/>
      <c r="S12" s="20">
        <f t="shared" si="0"/>
        <v>6.8525128502026677E-7</v>
      </c>
    </row>
    <row r="13" spans="1:22" ht="18.75" x14ac:dyDescent="0.45">
      <c r="A13" s="2" t="s">
        <v>163</v>
      </c>
      <c r="C13" s="1" t="s">
        <v>164</v>
      </c>
      <c r="E13" s="1" t="s">
        <v>152</v>
      </c>
      <c r="G13" s="6" t="s">
        <v>153</v>
      </c>
      <c r="H13" s="6"/>
      <c r="I13" s="7">
        <v>0</v>
      </c>
      <c r="J13" s="6"/>
      <c r="K13" s="7">
        <v>400227</v>
      </c>
      <c r="L13" s="6"/>
      <c r="M13" s="7">
        <v>3399</v>
      </c>
      <c r="N13" s="6"/>
      <c r="O13" s="7">
        <v>0</v>
      </c>
      <c r="P13" s="6"/>
      <c r="Q13" s="7">
        <v>403626</v>
      </c>
      <c r="R13" s="6"/>
      <c r="S13" s="20">
        <f t="shared" si="0"/>
        <v>5.1145800155995654E-7</v>
      </c>
    </row>
    <row r="14" spans="1:22" ht="18.75" x14ac:dyDescent="0.45">
      <c r="A14" s="2" t="s">
        <v>165</v>
      </c>
      <c r="C14" s="1" t="s">
        <v>166</v>
      </c>
      <c r="E14" s="1" t="s">
        <v>152</v>
      </c>
      <c r="G14" s="6" t="s">
        <v>153</v>
      </c>
      <c r="H14" s="6"/>
      <c r="I14" s="7">
        <v>0</v>
      </c>
      <c r="J14" s="6"/>
      <c r="K14" s="7">
        <v>114875</v>
      </c>
      <c r="L14" s="6"/>
      <c r="M14" s="7">
        <v>0</v>
      </c>
      <c r="N14" s="6"/>
      <c r="O14" s="7">
        <v>0</v>
      </c>
      <c r="P14" s="6"/>
      <c r="Q14" s="7">
        <v>114875</v>
      </c>
      <c r="R14" s="6"/>
      <c r="S14" s="20">
        <f t="shared" si="0"/>
        <v>1.4556479991179958E-7</v>
      </c>
    </row>
    <row r="15" spans="1:22" ht="18.75" x14ac:dyDescent="0.45">
      <c r="A15" s="2" t="s">
        <v>167</v>
      </c>
      <c r="C15" s="1" t="s">
        <v>168</v>
      </c>
      <c r="E15" s="1" t="s">
        <v>152</v>
      </c>
      <c r="G15" s="6" t="s">
        <v>169</v>
      </c>
      <c r="H15" s="6"/>
      <c r="I15" s="7">
        <v>8</v>
      </c>
      <c r="J15" s="6"/>
      <c r="K15" s="7">
        <v>132889743</v>
      </c>
      <c r="L15" s="6"/>
      <c r="M15" s="7">
        <v>4272705233754</v>
      </c>
      <c r="N15" s="6"/>
      <c r="O15" s="7">
        <v>4272837434954</v>
      </c>
      <c r="P15" s="6"/>
      <c r="Q15" s="7">
        <v>688543</v>
      </c>
      <c r="R15" s="6"/>
      <c r="S15" s="20">
        <f t="shared" si="0"/>
        <v>8.7249291861301611E-7</v>
      </c>
    </row>
    <row r="16" spans="1:22" ht="18.75" x14ac:dyDescent="0.45">
      <c r="A16" s="2" t="s">
        <v>170</v>
      </c>
      <c r="C16" s="1" t="s">
        <v>171</v>
      </c>
      <c r="E16" s="1" t="s">
        <v>152</v>
      </c>
      <c r="G16" s="6" t="s">
        <v>172</v>
      </c>
      <c r="H16" s="6"/>
      <c r="I16" s="7">
        <v>0</v>
      </c>
      <c r="J16" s="6"/>
      <c r="K16" s="7">
        <v>10982098415</v>
      </c>
      <c r="L16" s="6"/>
      <c r="M16" s="7">
        <v>3497391780823</v>
      </c>
      <c r="N16" s="6"/>
      <c r="O16" s="7">
        <v>3508373760000</v>
      </c>
      <c r="P16" s="6"/>
      <c r="Q16" s="7">
        <v>119238</v>
      </c>
      <c r="R16" s="6"/>
      <c r="S16" s="20">
        <f t="shared" si="0"/>
        <v>1.5109341120246493E-7</v>
      </c>
    </row>
    <row r="17" spans="1:19" ht="18.75" x14ac:dyDescent="0.45">
      <c r="A17" s="2" t="s">
        <v>173</v>
      </c>
      <c r="C17" s="1" t="s">
        <v>174</v>
      </c>
      <c r="E17" s="1" t="s">
        <v>152</v>
      </c>
      <c r="G17" s="6" t="s">
        <v>175</v>
      </c>
      <c r="H17" s="6"/>
      <c r="I17" s="7">
        <v>0</v>
      </c>
      <c r="J17" s="6"/>
      <c r="K17" s="7">
        <v>50230</v>
      </c>
      <c r="L17" s="6"/>
      <c r="M17" s="7">
        <v>19262465753</v>
      </c>
      <c r="N17" s="6"/>
      <c r="O17" s="7">
        <v>19262500000</v>
      </c>
      <c r="P17" s="6"/>
      <c r="Q17" s="7">
        <v>15983</v>
      </c>
      <c r="R17" s="6"/>
      <c r="S17" s="20">
        <f t="shared" si="0"/>
        <v>2.0252989745290906E-8</v>
      </c>
    </row>
    <row r="18" spans="1:19" ht="18.75" x14ac:dyDescent="0.45">
      <c r="A18" s="2" t="s">
        <v>176</v>
      </c>
      <c r="C18" s="1" t="s">
        <v>177</v>
      </c>
      <c r="E18" s="1" t="s">
        <v>178</v>
      </c>
      <c r="G18" s="6" t="s">
        <v>179</v>
      </c>
      <c r="H18" s="6"/>
      <c r="I18" s="7">
        <v>18</v>
      </c>
      <c r="J18" s="6"/>
      <c r="K18" s="7">
        <v>270000000000</v>
      </c>
      <c r="L18" s="6"/>
      <c r="M18" s="7">
        <v>0</v>
      </c>
      <c r="N18" s="6"/>
      <c r="O18" s="7">
        <v>0</v>
      </c>
      <c r="P18" s="6"/>
      <c r="Q18" s="7">
        <v>270000000000</v>
      </c>
      <c r="R18" s="6"/>
      <c r="S18" s="20">
        <f t="shared" si="0"/>
        <v>0.34213271796462141</v>
      </c>
    </row>
    <row r="19" spans="1:19" ht="18.75" x14ac:dyDescent="0.45">
      <c r="A19" s="2" t="s">
        <v>180</v>
      </c>
      <c r="C19" s="1" t="s">
        <v>181</v>
      </c>
      <c r="E19" s="1" t="s">
        <v>152</v>
      </c>
      <c r="G19" s="6" t="s">
        <v>182</v>
      </c>
      <c r="H19" s="6"/>
      <c r="I19" s="7">
        <v>10</v>
      </c>
      <c r="J19" s="6"/>
      <c r="K19" s="7">
        <v>9315</v>
      </c>
      <c r="L19" s="6"/>
      <c r="M19" s="7">
        <v>0</v>
      </c>
      <c r="N19" s="6"/>
      <c r="O19" s="7">
        <v>0</v>
      </c>
      <c r="P19" s="6"/>
      <c r="Q19" s="7">
        <v>9315</v>
      </c>
      <c r="R19" s="6"/>
      <c r="S19" s="20">
        <f t="shared" si="0"/>
        <v>1.1803578769779438E-8</v>
      </c>
    </row>
    <row r="20" spans="1:19" ht="18.75" x14ac:dyDescent="0.45">
      <c r="A20" s="2" t="s">
        <v>183</v>
      </c>
      <c r="C20" s="1" t="s">
        <v>184</v>
      </c>
      <c r="E20" s="1" t="s">
        <v>178</v>
      </c>
      <c r="G20" s="6" t="s">
        <v>185</v>
      </c>
      <c r="H20" s="6"/>
      <c r="I20" s="7">
        <v>18</v>
      </c>
      <c r="J20" s="6"/>
      <c r="K20" s="7">
        <v>5000000000000</v>
      </c>
      <c r="L20" s="6"/>
      <c r="M20" s="7">
        <v>0</v>
      </c>
      <c r="N20" s="6"/>
      <c r="O20" s="7">
        <v>0</v>
      </c>
      <c r="P20" s="6"/>
      <c r="Q20" s="7">
        <v>5000000000000</v>
      </c>
      <c r="R20" s="6"/>
      <c r="S20" s="20">
        <f t="shared" si="0"/>
        <v>6.3357910734189158</v>
      </c>
    </row>
    <row r="21" spans="1:19" ht="18.75" x14ac:dyDescent="0.45">
      <c r="A21" s="2" t="s">
        <v>170</v>
      </c>
      <c r="C21" s="1" t="s">
        <v>186</v>
      </c>
      <c r="E21" s="1" t="s">
        <v>178</v>
      </c>
      <c r="G21" s="6" t="s">
        <v>187</v>
      </c>
      <c r="H21" s="6"/>
      <c r="I21" s="7">
        <v>18</v>
      </c>
      <c r="J21" s="6"/>
      <c r="K21" s="7">
        <v>1200000000000</v>
      </c>
      <c r="L21" s="6"/>
      <c r="M21" s="7">
        <v>0</v>
      </c>
      <c r="N21" s="6"/>
      <c r="O21" s="7">
        <v>1200000000000</v>
      </c>
      <c r="P21" s="6"/>
      <c r="Q21" s="7">
        <v>0</v>
      </c>
      <c r="R21" s="6"/>
      <c r="S21" s="20">
        <f t="shared" si="0"/>
        <v>0</v>
      </c>
    </row>
    <row r="22" spans="1:19" ht="18.75" x14ac:dyDescent="0.45">
      <c r="A22" s="2" t="s">
        <v>183</v>
      </c>
      <c r="C22" s="1" t="s">
        <v>188</v>
      </c>
      <c r="E22" s="1" t="s">
        <v>178</v>
      </c>
      <c r="G22" s="6" t="s">
        <v>187</v>
      </c>
      <c r="H22" s="6"/>
      <c r="I22" s="7">
        <v>18</v>
      </c>
      <c r="J22" s="6"/>
      <c r="K22" s="7">
        <v>1500000000000</v>
      </c>
      <c r="L22" s="6"/>
      <c r="M22" s="7">
        <v>0</v>
      </c>
      <c r="N22" s="6"/>
      <c r="O22" s="7">
        <v>0</v>
      </c>
      <c r="P22" s="6"/>
      <c r="Q22" s="7">
        <v>1500000000000</v>
      </c>
      <c r="R22" s="6"/>
      <c r="S22" s="20">
        <f t="shared" si="0"/>
        <v>1.9007373220256745</v>
      </c>
    </row>
    <row r="23" spans="1:19" ht="18.75" x14ac:dyDescent="0.45">
      <c r="A23" s="2" t="s">
        <v>170</v>
      </c>
      <c r="C23" s="1" t="s">
        <v>189</v>
      </c>
      <c r="E23" s="1" t="s">
        <v>178</v>
      </c>
      <c r="G23" s="6" t="s">
        <v>190</v>
      </c>
      <c r="H23" s="6"/>
      <c r="I23" s="7">
        <v>18</v>
      </c>
      <c r="J23" s="6"/>
      <c r="K23" s="7">
        <v>140000000000</v>
      </c>
      <c r="L23" s="6"/>
      <c r="M23" s="7">
        <v>0</v>
      </c>
      <c r="N23" s="6"/>
      <c r="O23" s="7">
        <v>140000000000</v>
      </c>
      <c r="P23" s="6"/>
      <c r="Q23" s="7">
        <v>0</v>
      </c>
      <c r="R23" s="6"/>
      <c r="S23" s="20">
        <f t="shared" si="0"/>
        <v>0</v>
      </c>
    </row>
    <row r="24" spans="1:19" ht="18.75" x14ac:dyDescent="0.45">
      <c r="A24" s="2" t="s">
        <v>191</v>
      </c>
      <c r="C24" s="1" t="s">
        <v>192</v>
      </c>
      <c r="E24" s="1" t="s">
        <v>178</v>
      </c>
      <c r="G24" s="6" t="s">
        <v>193</v>
      </c>
      <c r="H24" s="6"/>
      <c r="I24" s="7">
        <v>18</v>
      </c>
      <c r="J24" s="6"/>
      <c r="K24" s="7">
        <v>1400000000000</v>
      </c>
      <c r="L24" s="6"/>
      <c r="M24" s="7">
        <v>0</v>
      </c>
      <c r="N24" s="6"/>
      <c r="O24" s="7">
        <v>0</v>
      </c>
      <c r="P24" s="6"/>
      <c r="Q24" s="7">
        <v>1400000000000</v>
      </c>
      <c r="R24" s="6"/>
      <c r="S24" s="20">
        <f t="shared" si="0"/>
        <v>1.7740215005572963</v>
      </c>
    </row>
    <row r="25" spans="1:19" ht="18.75" x14ac:dyDescent="0.45">
      <c r="A25" s="2" t="s">
        <v>194</v>
      </c>
      <c r="C25" s="1" t="s">
        <v>195</v>
      </c>
      <c r="E25" s="1" t="s">
        <v>152</v>
      </c>
      <c r="G25" s="6" t="s">
        <v>196</v>
      </c>
      <c r="H25" s="6"/>
      <c r="I25" s="7">
        <v>8</v>
      </c>
      <c r="J25" s="6"/>
      <c r="K25" s="7">
        <v>1000000</v>
      </c>
      <c r="L25" s="6"/>
      <c r="M25" s="7">
        <v>8493</v>
      </c>
      <c r="N25" s="6"/>
      <c r="O25" s="7">
        <v>0</v>
      </c>
      <c r="P25" s="6"/>
      <c r="Q25" s="7">
        <v>1008493</v>
      </c>
      <c r="R25" s="6"/>
      <c r="S25" s="20">
        <f t="shared" si="0"/>
        <v>1.2779201894010925E-6</v>
      </c>
    </row>
    <row r="26" spans="1:19" ht="18.75" x14ac:dyDescent="0.45">
      <c r="A26" s="2" t="s">
        <v>170</v>
      </c>
      <c r="C26" s="1" t="s">
        <v>197</v>
      </c>
      <c r="E26" s="1" t="s">
        <v>178</v>
      </c>
      <c r="G26" s="6" t="s">
        <v>198</v>
      </c>
      <c r="H26" s="6"/>
      <c r="I26" s="7">
        <v>18</v>
      </c>
      <c r="J26" s="6"/>
      <c r="K26" s="7">
        <v>480000000000</v>
      </c>
      <c r="L26" s="6"/>
      <c r="M26" s="7">
        <v>0</v>
      </c>
      <c r="N26" s="6"/>
      <c r="O26" s="7">
        <v>480000000000</v>
      </c>
      <c r="P26" s="6"/>
      <c r="Q26" s="7">
        <v>0</v>
      </c>
      <c r="R26" s="6"/>
      <c r="S26" s="20">
        <f t="shared" si="0"/>
        <v>0</v>
      </c>
    </row>
    <row r="27" spans="1:19" ht="18.75" x14ac:dyDescent="0.45">
      <c r="A27" s="2" t="s">
        <v>170</v>
      </c>
      <c r="C27" s="1" t="s">
        <v>199</v>
      </c>
      <c r="E27" s="1" t="s">
        <v>178</v>
      </c>
      <c r="G27" s="6" t="s">
        <v>200</v>
      </c>
      <c r="H27" s="6"/>
      <c r="I27" s="7">
        <v>18</v>
      </c>
      <c r="J27" s="6"/>
      <c r="K27" s="7">
        <v>380000000000</v>
      </c>
      <c r="L27" s="6"/>
      <c r="M27" s="7">
        <v>0</v>
      </c>
      <c r="N27" s="6"/>
      <c r="O27" s="7">
        <v>380000000000</v>
      </c>
      <c r="P27" s="6"/>
      <c r="Q27" s="7">
        <v>0</v>
      </c>
      <c r="R27" s="6"/>
      <c r="S27" s="20">
        <f t="shared" si="0"/>
        <v>0</v>
      </c>
    </row>
    <row r="28" spans="1:19" ht="18.75" x14ac:dyDescent="0.45">
      <c r="A28" s="2" t="s">
        <v>170</v>
      </c>
      <c r="C28" s="1" t="s">
        <v>201</v>
      </c>
      <c r="E28" s="1" t="s">
        <v>178</v>
      </c>
      <c r="G28" s="6" t="s">
        <v>202</v>
      </c>
      <c r="H28" s="6"/>
      <c r="I28" s="7">
        <v>18</v>
      </c>
      <c r="J28" s="6"/>
      <c r="K28" s="7">
        <v>840000000000</v>
      </c>
      <c r="L28" s="6"/>
      <c r="M28" s="7">
        <v>0</v>
      </c>
      <c r="N28" s="6"/>
      <c r="O28" s="7">
        <v>840000000000</v>
      </c>
      <c r="P28" s="6"/>
      <c r="Q28" s="7">
        <v>0</v>
      </c>
      <c r="R28" s="6"/>
      <c r="S28" s="20">
        <f t="shared" si="0"/>
        <v>0</v>
      </c>
    </row>
    <row r="29" spans="1:19" ht="18.75" x14ac:dyDescent="0.45">
      <c r="A29" s="2" t="s">
        <v>170</v>
      </c>
      <c r="C29" s="1" t="s">
        <v>203</v>
      </c>
      <c r="E29" s="1" t="s">
        <v>178</v>
      </c>
      <c r="G29" s="6" t="s">
        <v>204</v>
      </c>
      <c r="H29" s="6"/>
      <c r="I29" s="7">
        <v>18</v>
      </c>
      <c r="J29" s="6"/>
      <c r="K29" s="7">
        <v>220000000000</v>
      </c>
      <c r="L29" s="6"/>
      <c r="M29" s="7">
        <v>0</v>
      </c>
      <c r="N29" s="6"/>
      <c r="O29" s="7">
        <v>220000000000</v>
      </c>
      <c r="P29" s="6"/>
      <c r="Q29" s="7">
        <v>0</v>
      </c>
      <c r="R29" s="6"/>
      <c r="S29" s="20">
        <f t="shared" si="0"/>
        <v>0</v>
      </c>
    </row>
    <row r="30" spans="1:19" ht="18.75" x14ac:dyDescent="0.45">
      <c r="A30" s="2" t="s">
        <v>205</v>
      </c>
      <c r="C30" s="1" t="s">
        <v>206</v>
      </c>
      <c r="E30" s="1" t="s">
        <v>178</v>
      </c>
      <c r="G30" s="6" t="s">
        <v>207</v>
      </c>
      <c r="H30" s="6"/>
      <c r="I30" s="7">
        <v>18</v>
      </c>
      <c r="J30" s="6"/>
      <c r="K30" s="7">
        <v>580000000000</v>
      </c>
      <c r="L30" s="6"/>
      <c r="M30" s="7">
        <v>0</v>
      </c>
      <c r="N30" s="6"/>
      <c r="O30" s="7">
        <v>0</v>
      </c>
      <c r="P30" s="6"/>
      <c r="Q30" s="7">
        <v>580000000000</v>
      </c>
      <c r="R30" s="6"/>
      <c r="S30" s="20">
        <f t="shared" si="0"/>
        <v>0.73495176451659416</v>
      </c>
    </row>
    <row r="31" spans="1:19" ht="18.75" x14ac:dyDescent="0.45">
      <c r="A31" s="2" t="s">
        <v>208</v>
      </c>
      <c r="C31" s="1" t="s">
        <v>209</v>
      </c>
      <c r="E31" s="1" t="s">
        <v>178</v>
      </c>
      <c r="G31" s="6" t="s">
        <v>210</v>
      </c>
      <c r="H31" s="6"/>
      <c r="I31" s="7">
        <v>18</v>
      </c>
      <c r="J31" s="6"/>
      <c r="K31" s="7">
        <v>260000000000</v>
      </c>
      <c r="L31" s="6"/>
      <c r="M31" s="7">
        <v>0</v>
      </c>
      <c r="N31" s="6"/>
      <c r="O31" s="7">
        <v>0</v>
      </c>
      <c r="P31" s="6"/>
      <c r="Q31" s="7">
        <v>260000000000</v>
      </c>
      <c r="R31" s="6"/>
      <c r="S31" s="20">
        <f t="shared" si="0"/>
        <v>0.32946113581778358</v>
      </c>
    </row>
    <row r="32" spans="1:19" ht="18.75" x14ac:dyDescent="0.45">
      <c r="A32" s="2" t="s">
        <v>208</v>
      </c>
      <c r="C32" s="1" t="s">
        <v>211</v>
      </c>
      <c r="E32" s="1" t="s">
        <v>178</v>
      </c>
      <c r="G32" s="6" t="s">
        <v>212</v>
      </c>
      <c r="H32" s="6"/>
      <c r="I32" s="7">
        <v>18</v>
      </c>
      <c r="J32" s="6"/>
      <c r="K32" s="7">
        <v>640000000000</v>
      </c>
      <c r="L32" s="6"/>
      <c r="M32" s="7">
        <v>0</v>
      </c>
      <c r="N32" s="6"/>
      <c r="O32" s="7">
        <v>0</v>
      </c>
      <c r="P32" s="6"/>
      <c r="Q32" s="7">
        <v>640000000000</v>
      </c>
      <c r="R32" s="6"/>
      <c r="S32" s="20">
        <f t="shared" si="0"/>
        <v>0.81098125739762117</v>
      </c>
    </row>
    <row r="33" spans="1:19" ht="18.75" x14ac:dyDescent="0.45">
      <c r="A33" s="2" t="s">
        <v>208</v>
      </c>
      <c r="C33" s="1" t="s">
        <v>213</v>
      </c>
      <c r="E33" s="1" t="s">
        <v>178</v>
      </c>
      <c r="G33" s="6" t="s">
        <v>214</v>
      </c>
      <c r="H33" s="6"/>
      <c r="I33" s="7">
        <v>18</v>
      </c>
      <c r="J33" s="6"/>
      <c r="K33" s="7">
        <v>620000000000</v>
      </c>
      <c r="L33" s="6"/>
      <c r="M33" s="7">
        <v>0</v>
      </c>
      <c r="N33" s="6"/>
      <c r="O33" s="7">
        <v>0</v>
      </c>
      <c r="P33" s="6"/>
      <c r="Q33" s="7">
        <v>620000000000</v>
      </c>
      <c r="R33" s="6"/>
      <c r="S33" s="20">
        <f t="shared" si="0"/>
        <v>0.7856380931039455</v>
      </c>
    </row>
    <row r="34" spans="1:19" ht="18.75" x14ac:dyDescent="0.45">
      <c r="A34" s="2" t="s">
        <v>215</v>
      </c>
      <c r="C34" s="1" t="s">
        <v>216</v>
      </c>
      <c r="E34" s="1" t="s">
        <v>152</v>
      </c>
      <c r="G34" s="6" t="s">
        <v>217</v>
      </c>
      <c r="H34" s="6"/>
      <c r="I34" s="7">
        <v>8</v>
      </c>
      <c r="J34" s="6"/>
      <c r="K34" s="7">
        <v>1000000</v>
      </c>
      <c r="L34" s="6"/>
      <c r="M34" s="7">
        <v>28111006575</v>
      </c>
      <c r="N34" s="6"/>
      <c r="O34" s="7">
        <v>11212436024</v>
      </c>
      <c r="P34" s="6"/>
      <c r="Q34" s="7">
        <v>16899570551</v>
      </c>
      <c r="R34" s="6"/>
      <c r="S34" s="20">
        <f t="shared" si="0"/>
        <v>2.1414429648327796E-2</v>
      </c>
    </row>
    <row r="35" spans="1:19" ht="18.75" x14ac:dyDescent="0.45">
      <c r="A35" s="2" t="s">
        <v>218</v>
      </c>
      <c r="C35" s="1" t="s">
        <v>219</v>
      </c>
      <c r="E35" s="1" t="s">
        <v>178</v>
      </c>
      <c r="G35" s="6" t="s">
        <v>220</v>
      </c>
      <c r="H35" s="6"/>
      <c r="I35" s="7">
        <v>18</v>
      </c>
      <c r="J35" s="6"/>
      <c r="K35" s="7">
        <v>810000000000</v>
      </c>
      <c r="L35" s="6"/>
      <c r="M35" s="7">
        <v>0</v>
      </c>
      <c r="N35" s="6"/>
      <c r="O35" s="7">
        <v>0</v>
      </c>
      <c r="P35" s="6"/>
      <c r="Q35" s="7">
        <v>810000000000</v>
      </c>
      <c r="R35" s="6"/>
      <c r="S35" s="20">
        <f t="shared" si="0"/>
        <v>1.0263981538938642</v>
      </c>
    </row>
    <row r="36" spans="1:19" ht="18.75" x14ac:dyDescent="0.45">
      <c r="A36" s="2" t="s">
        <v>167</v>
      </c>
      <c r="C36" s="1" t="s">
        <v>221</v>
      </c>
      <c r="E36" s="1" t="s">
        <v>178</v>
      </c>
      <c r="G36" s="6" t="s">
        <v>220</v>
      </c>
      <c r="H36" s="6"/>
      <c r="I36" s="7">
        <v>18</v>
      </c>
      <c r="J36" s="6"/>
      <c r="K36" s="7">
        <v>4308864000000</v>
      </c>
      <c r="L36" s="6"/>
      <c r="M36" s="7">
        <v>0</v>
      </c>
      <c r="N36" s="6"/>
      <c r="O36" s="7">
        <v>4171000000000</v>
      </c>
      <c r="P36" s="6"/>
      <c r="Q36" s="7">
        <v>137864000000</v>
      </c>
      <c r="R36" s="6"/>
      <c r="S36" s="20">
        <f t="shared" si="0"/>
        <v>0.17469550010916504</v>
      </c>
    </row>
    <row r="37" spans="1:19" ht="18.75" x14ac:dyDescent="0.45">
      <c r="A37" s="2" t="s">
        <v>167</v>
      </c>
      <c r="C37" s="1" t="s">
        <v>222</v>
      </c>
      <c r="E37" s="1" t="s">
        <v>178</v>
      </c>
      <c r="G37" s="6" t="s">
        <v>223</v>
      </c>
      <c r="H37" s="6"/>
      <c r="I37" s="7">
        <v>18</v>
      </c>
      <c r="J37" s="6"/>
      <c r="K37" s="7">
        <v>180000000000</v>
      </c>
      <c r="L37" s="6"/>
      <c r="M37" s="7">
        <v>0</v>
      </c>
      <c r="N37" s="6"/>
      <c r="O37" s="7">
        <v>0</v>
      </c>
      <c r="P37" s="6"/>
      <c r="Q37" s="7">
        <v>180000000000</v>
      </c>
      <c r="R37" s="6"/>
      <c r="S37" s="20">
        <f t="shared" si="0"/>
        <v>0.22808847864308093</v>
      </c>
    </row>
    <row r="38" spans="1:19" ht="18.75" x14ac:dyDescent="0.45">
      <c r="A38" s="2" t="s">
        <v>173</v>
      </c>
      <c r="C38" s="1" t="s">
        <v>224</v>
      </c>
      <c r="E38" s="1" t="s">
        <v>178</v>
      </c>
      <c r="G38" s="6" t="s">
        <v>225</v>
      </c>
      <c r="H38" s="6"/>
      <c r="I38" s="7">
        <v>18</v>
      </c>
      <c r="J38" s="6"/>
      <c r="K38" s="7">
        <v>680000000000</v>
      </c>
      <c r="L38" s="6"/>
      <c r="M38" s="7">
        <v>0</v>
      </c>
      <c r="N38" s="6"/>
      <c r="O38" s="7">
        <v>0</v>
      </c>
      <c r="P38" s="6"/>
      <c r="Q38" s="7">
        <v>680000000000</v>
      </c>
      <c r="R38" s="6"/>
      <c r="S38" s="20">
        <f t="shared" si="0"/>
        <v>0.86166758598497251</v>
      </c>
    </row>
    <row r="39" spans="1:19" ht="18.75" x14ac:dyDescent="0.45">
      <c r="A39" s="2" t="s">
        <v>170</v>
      </c>
      <c r="C39" s="1" t="s">
        <v>226</v>
      </c>
      <c r="E39" s="1" t="s">
        <v>178</v>
      </c>
      <c r="G39" s="6" t="s">
        <v>227</v>
      </c>
      <c r="H39" s="6"/>
      <c r="I39" s="7">
        <v>18</v>
      </c>
      <c r="J39" s="6"/>
      <c r="K39" s="7">
        <v>0</v>
      </c>
      <c r="L39" s="6"/>
      <c r="M39" s="7">
        <v>3460000000000</v>
      </c>
      <c r="N39" s="6"/>
      <c r="O39" s="7">
        <v>0</v>
      </c>
      <c r="P39" s="6"/>
      <c r="Q39" s="7">
        <v>3460000000000</v>
      </c>
      <c r="R39" s="6"/>
      <c r="S39" s="20">
        <f t="shared" si="0"/>
        <v>4.3843674228058891</v>
      </c>
    </row>
    <row r="40" spans="1:19" ht="18.75" thickBot="1" x14ac:dyDescent="0.45">
      <c r="K40" s="8">
        <f>SUM(K8:K39)</f>
        <v>21049522401293</v>
      </c>
      <c r="M40" s="8">
        <f>SUM(M8:M39)</f>
        <v>13441634527641</v>
      </c>
      <c r="O40" s="8">
        <f>SUM(O8:O39)</f>
        <v>18582013657543</v>
      </c>
      <c r="Q40" s="8">
        <f>SUM(Q8:Q39)</f>
        <v>15909143271391</v>
      </c>
      <c r="S40" s="17">
        <f>SUM(S8:S39)</f>
        <v>20.159401584924339</v>
      </c>
    </row>
    <row r="41" spans="1:19" ht="18.75" thickTop="1" x14ac:dyDescent="0.4"/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104"/>
  <sheetViews>
    <sheetView rightToLeft="1" view="pageBreakPreview" zoomScaleNormal="85" zoomScaleSheetLayoutView="100" workbookViewId="0">
      <selection activeCell="E7" sqref="A7:E9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4.5703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4.5703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0" ht="27.75" x14ac:dyDescent="0.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20" ht="27.75" x14ac:dyDescent="0.4">
      <c r="A3" s="38" t="s">
        <v>228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0" ht="27.75" x14ac:dyDescent="0.4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6" spans="1:20" ht="27.75" x14ac:dyDescent="0.4">
      <c r="A6" s="39" t="s">
        <v>229</v>
      </c>
      <c r="B6" s="39" t="s">
        <v>229</v>
      </c>
      <c r="C6" s="39" t="s">
        <v>229</v>
      </c>
      <c r="D6" s="39" t="s">
        <v>229</v>
      </c>
      <c r="E6" s="39" t="s">
        <v>229</v>
      </c>
      <c r="F6" s="39" t="s">
        <v>229</v>
      </c>
      <c r="G6" s="39" t="s">
        <v>229</v>
      </c>
      <c r="I6" s="39" t="s">
        <v>230</v>
      </c>
      <c r="J6" s="39" t="s">
        <v>230</v>
      </c>
      <c r="K6" s="39" t="s">
        <v>230</v>
      </c>
      <c r="L6" s="39" t="s">
        <v>230</v>
      </c>
      <c r="M6" s="39" t="s">
        <v>230</v>
      </c>
      <c r="O6" s="39" t="s">
        <v>231</v>
      </c>
      <c r="P6" s="39" t="s">
        <v>231</v>
      </c>
      <c r="Q6" s="39" t="s">
        <v>231</v>
      </c>
      <c r="R6" s="39" t="s">
        <v>231</v>
      </c>
      <c r="S6" s="39" t="s">
        <v>231</v>
      </c>
    </row>
    <row r="7" spans="1:20" ht="27.75" x14ac:dyDescent="0.4">
      <c r="A7" s="41" t="s">
        <v>232</v>
      </c>
      <c r="C7" s="41" t="s">
        <v>233</v>
      </c>
      <c r="E7" s="41" t="s">
        <v>42</v>
      </c>
      <c r="G7" s="39" t="s">
        <v>43</v>
      </c>
      <c r="I7" s="41" t="s">
        <v>234</v>
      </c>
      <c r="K7" s="41" t="s">
        <v>235</v>
      </c>
      <c r="M7" s="41" t="s">
        <v>236</v>
      </c>
      <c r="O7" s="41" t="s">
        <v>234</v>
      </c>
      <c r="Q7" s="41" t="s">
        <v>235</v>
      </c>
      <c r="S7" s="41" t="s">
        <v>236</v>
      </c>
    </row>
    <row r="8" spans="1:20" ht="18.75" x14ac:dyDescent="0.45">
      <c r="A8" s="2" t="s">
        <v>245</v>
      </c>
      <c r="C8" s="14">
        <v>0</v>
      </c>
      <c r="D8" s="6"/>
      <c r="E8" s="6" t="s">
        <v>246</v>
      </c>
      <c r="F8" s="6"/>
      <c r="G8" s="7">
        <v>18</v>
      </c>
      <c r="H8" s="6"/>
      <c r="I8" s="14">
        <v>0</v>
      </c>
      <c r="J8" s="14"/>
      <c r="K8" s="14">
        <v>0</v>
      </c>
      <c r="L8" s="14"/>
      <c r="M8" s="14">
        <v>0</v>
      </c>
      <c r="N8" s="14"/>
      <c r="O8" s="14">
        <v>107453095871</v>
      </c>
      <c r="P8" s="14"/>
      <c r="Q8" s="14">
        <v>0</v>
      </c>
      <c r="R8" s="14"/>
      <c r="S8" s="14">
        <v>107453095871</v>
      </c>
      <c r="T8" s="6"/>
    </row>
    <row r="9" spans="1:20" ht="18.75" x14ac:dyDescent="0.45">
      <c r="A9" s="2" t="s">
        <v>247</v>
      </c>
      <c r="C9" s="14">
        <v>0</v>
      </c>
      <c r="D9" s="6"/>
      <c r="E9" s="6" t="s">
        <v>248</v>
      </c>
      <c r="F9" s="6"/>
      <c r="G9" s="7">
        <v>18</v>
      </c>
      <c r="H9" s="6"/>
      <c r="I9" s="14">
        <v>0</v>
      </c>
      <c r="J9" s="14"/>
      <c r="K9" s="14">
        <v>0</v>
      </c>
      <c r="L9" s="14"/>
      <c r="M9" s="14">
        <v>0</v>
      </c>
      <c r="N9" s="14"/>
      <c r="O9" s="14">
        <v>100602689352</v>
      </c>
      <c r="P9" s="14"/>
      <c r="Q9" s="14">
        <v>0</v>
      </c>
      <c r="R9" s="14"/>
      <c r="S9" s="14">
        <v>100602689352</v>
      </c>
      <c r="T9" s="6"/>
    </row>
    <row r="10" spans="1:20" ht="18.75" x14ac:dyDescent="0.45">
      <c r="A10" s="2" t="s">
        <v>340</v>
      </c>
      <c r="C10" s="14">
        <v>0</v>
      </c>
      <c r="D10" s="4"/>
      <c r="E10" s="4" t="s">
        <v>54</v>
      </c>
      <c r="G10" s="5" t="s">
        <v>341</v>
      </c>
      <c r="I10" s="11">
        <v>0</v>
      </c>
      <c r="J10" s="11"/>
      <c r="K10" s="11">
        <v>0</v>
      </c>
      <c r="L10" s="11"/>
      <c r="M10" s="11">
        <v>0</v>
      </c>
      <c r="N10" s="11"/>
      <c r="O10" s="11">
        <v>149823091539</v>
      </c>
      <c r="P10" s="11"/>
      <c r="Q10" s="11">
        <v>0</v>
      </c>
      <c r="R10" s="11"/>
      <c r="S10" s="11">
        <f>O10-Q10</f>
        <v>149823091539</v>
      </c>
    </row>
    <row r="11" spans="1:20" ht="18.75" x14ac:dyDescent="0.45">
      <c r="A11" s="2" t="s">
        <v>52</v>
      </c>
      <c r="C11" s="14">
        <v>0</v>
      </c>
      <c r="D11" s="4"/>
      <c r="E11" s="4" t="s">
        <v>51</v>
      </c>
      <c r="G11" s="5" t="s">
        <v>341</v>
      </c>
      <c r="I11" s="11">
        <v>0</v>
      </c>
      <c r="J11" s="11"/>
      <c r="K11" s="11">
        <v>0</v>
      </c>
      <c r="L11" s="11"/>
      <c r="M11" s="11">
        <v>0</v>
      </c>
      <c r="N11" s="11"/>
      <c r="O11" s="11">
        <v>72300000000</v>
      </c>
      <c r="P11" s="11"/>
      <c r="Q11" s="11">
        <v>0</v>
      </c>
      <c r="R11" s="11"/>
      <c r="S11" s="11">
        <f>O11-Q11</f>
        <v>72300000000</v>
      </c>
    </row>
    <row r="12" spans="1:20" ht="18.75" x14ac:dyDescent="0.45">
      <c r="A12" s="2" t="s">
        <v>237</v>
      </c>
      <c r="C12" s="14">
        <v>0</v>
      </c>
      <c r="D12" s="6"/>
      <c r="E12" s="6" t="s">
        <v>239</v>
      </c>
      <c r="F12" s="6"/>
      <c r="G12" s="7">
        <v>16</v>
      </c>
      <c r="H12" s="6"/>
      <c r="I12" s="14">
        <v>0</v>
      </c>
      <c r="J12" s="14"/>
      <c r="K12" s="14">
        <v>0</v>
      </c>
      <c r="L12" s="14"/>
      <c r="M12" s="14">
        <v>0</v>
      </c>
      <c r="N12" s="14"/>
      <c r="O12" s="14">
        <v>59044363158</v>
      </c>
      <c r="P12" s="14"/>
      <c r="Q12" s="14">
        <v>0</v>
      </c>
      <c r="R12" s="14"/>
      <c r="S12" s="14">
        <v>59044363158</v>
      </c>
      <c r="T12" s="6"/>
    </row>
    <row r="13" spans="1:20" ht="18.75" x14ac:dyDescent="0.45">
      <c r="A13" s="2" t="s">
        <v>240</v>
      </c>
      <c r="C13" s="14">
        <v>0</v>
      </c>
      <c r="D13" s="6"/>
      <c r="E13" s="6" t="s">
        <v>241</v>
      </c>
      <c r="F13" s="6"/>
      <c r="G13" s="7">
        <v>19</v>
      </c>
      <c r="H13" s="6"/>
      <c r="I13" s="14">
        <v>0</v>
      </c>
      <c r="J13" s="14"/>
      <c r="K13" s="14">
        <v>0</v>
      </c>
      <c r="L13" s="14"/>
      <c r="M13" s="14">
        <v>0</v>
      </c>
      <c r="N13" s="14"/>
      <c r="O13" s="14">
        <v>8054226563</v>
      </c>
      <c r="P13" s="14"/>
      <c r="Q13" s="14">
        <v>0</v>
      </c>
      <c r="R13" s="14"/>
      <c r="S13" s="14">
        <v>8054226563</v>
      </c>
      <c r="T13" s="6"/>
    </row>
    <row r="14" spans="1:20" ht="18.75" x14ac:dyDescent="0.45">
      <c r="A14" s="2" t="s">
        <v>242</v>
      </c>
      <c r="C14" s="14">
        <v>0</v>
      </c>
      <c r="D14" s="6"/>
      <c r="E14" s="6" t="s">
        <v>101</v>
      </c>
      <c r="F14" s="6"/>
      <c r="G14" s="7">
        <v>15</v>
      </c>
      <c r="H14" s="6"/>
      <c r="I14" s="14">
        <v>0</v>
      </c>
      <c r="J14" s="14"/>
      <c r="K14" s="14">
        <v>0</v>
      </c>
      <c r="L14" s="14"/>
      <c r="M14" s="14">
        <v>0</v>
      </c>
      <c r="N14" s="14"/>
      <c r="O14" s="14">
        <v>82392857145</v>
      </c>
      <c r="P14" s="14"/>
      <c r="Q14" s="14">
        <v>0</v>
      </c>
      <c r="R14" s="14"/>
      <c r="S14" s="14">
        <v>82392857145</v>
      </c>
      <c r="T14" s="6"/>
    </row>
    <row r="15" spans="1:20" ht="18.75" x14ac:dyDescent="0.45">
      <c r="A15" s="2" t="s">
        <v>243</v>
      </c>
      <c r="C15" s="14">
        <v>0</v>
      </c>
      <c r="D15" s="6"/>
      <c r="E15" s="6" t="s">
        <v>244</v>
      </c>
      <c r="F15" s="6"/>
      <c r="G15" s="7">
        <v>15</v>
      </c>
      <c r="H15" s="6"/>
      <c r="I15" s="14">
        <v>0</v>
      </c>
      <c r="J15" s="14"/>
      <c r="K15" s="14">
        <v>0</v>
      </c>
      <c r="L15" s="14"/>
      <c r="M15" s="14">
        <v>0</v>
      </c>
      <c r="N15" s="14"/>
      <c r="O15" s="14">
        <v>98954500980</v>
      </c>
      <c r="P15" s="14"/>
      <c r="Q15" s="14">
        <v>0</v>
      </c>
      <c r="R15" s="14"/>
      <c r="S15" s="14">
        <v>98954500980</v>
      </c>
      <c r="T15" s="6"/>
    </row>
    <row r="16" spans="1:20" ht="18.75" x14ac:dyDescent="0.45">
      <c r="A16" s="2" t="s">
        <v>64</v>
      </c>
      <c r="C16" s="14">
        <v>0</v>
      </c>
      <c r="D16" s="6"/>
      <c r="E16" s="6" t="s">
        <v>66</v>
      </c>
      <c r="F16" s="6"/>
      <c r="G16" s="7">
        <v>18</v>
      </c>
      <c r="H16" s="6"/>
      <c r="I16" s="14">
        <v>2331619962</v>
      </c>
      <c r="J16" s="14"/>
      <c r="K16" s="14">
        <v>0</v>
      </c>
      <c r="L16" s="14"/>
      <c r="M16" s="14">
        <v>2331619962</v>
      </c>
      <c r="N16" s="14"/>
      <c r="O16" s="14">
        <v>23228247717</v>
      </c>
      <c r="P16" s="14"/>
      <c r="Q16" s="14">
        <v>0</v>
      </c>
      <c r="R16" s="14"/>
      <c r="S16" s="14">
        <v>23228247717</v>
      </c>
      <c r="T16" s="6"/>
    </row>
    <row r="17" spans="1:20" ht="18.75" x14ac:dyDescent="0.45">
      <c r="A17" s="2" t="s">
        <v>125</v>
      </c>
      <c r="C17" s="14">
        <v>0</v>
      </c>
      <c r="D17" s="6"/>
      <c r="E17" s="6" t="s">
        <v>127</v>
      </c>
      <c r="F17" s="6"/>
      <c r="G17" s="7">
        <v>18</v>
      </c>
      <c r="H17" s="6"/>
      <c r="I17" s="14">
        <v>107798822533</v>
      </c>
      <c r="J17" s="14"/>
      <c r="K17" s="14">
        <v>0</v>
      </c>
      <c r="L17" s="14"/>
      <c r="M17" s="14">
        <v>107798822533</v>
      </c>
      <c r="N17" s="14"/>
      <c r="O17" s="14">
        <v>107798822533</v>
      </c>
      <c r="P17" s="14"/>
      <c r="Q17" s="14">
        <v>0</v>
      </c>
      <c r="R17" s="14"/>
      <c r="S17" s="14">
        <v>107798822533</v>
      </c>
      <c r="T17" s="6"/>
    </row>
    <row r="18" spans="1:20" ht="18.75" x14ac:dyDescent="0.45">
      <c r="A18" s="2" t="s">
        <v>128</v>
      </c>
      <c r="C18" s="14">
        <v>0</v>
      </c>
      <c r="D18" s="6"/>
      <c r="E18" s="6" t="s">
        <v>130</v>
      </c>
      <c r="F18" s="6"/>
      <c r="G18" s="7">
        <v>18</v>
      </c>
      <c r="H18" s="6"/>
      <c r="I18" s="14">
        <v>87303409266</v>
      </c>
      <c r="J18" s="14"/>
      <c r="K18" s="14">
        <v>0</v>
      </c>
      <c r="L18" s="14"/>
      <c r="M18" s="14">
        <v>87303409266</v>
      </c>
      <c r="N18" s="14"/>
      <c r="O18" s="14">
        <v>87303409266</v>
      </c>
      <c r="P18" s="14"/>
      <c r="Q18" s="14">
        <v>0</v>
      </c>
      <c r="R18" s="14"/>
      <c r="S18" s="14">
        <v>87303409266</v>
      </c>
      <c r="T18" s="6"/>
    </row>
    <row r="19" spans="1:20" ht="18.75" x14ac:dyDescent="0.45">
      <c r="A19" s="2" t="s">
        <v>103</v>
      </c>
      <c r="C19" s="14">
        <v>0</v>
      </c>
      <c r="D19" s="6"/>
      <c r="E19" s="6" t="s">
        <v>105</v>
      </c>
      <c r="F19" s="6"/>
      <c r="G19" s="7">
        <v>18</v>
      </c>
      <c r="H19" s="6"/>
      <c r="I19" s="14">
        <v>31854564825</v>
      </c>
      <c r="J19" s="14"/>
      <c r="K19" s="14">
        <v>0</v>
      </c>
      <c r="L19" s="14"/>
      <c r="M19" s="14">
        <v>31854564825</v>
      </c>
      <c r="N19" s="14"/>
      <c r="O19" s="14">
        <v>118076704783</v>
      </c>
      <c r="P19" s="14"/>
      <c r="Q19" s="14">
        <v>0</v>
      </c>
      <c r="R19" s="14"/>
      <c r="S19" s="14">
        <v>118076704783</v>
      </c>
      <c r="T19" s="6"/>
    </row>
    <row r="20" spans="1:20" ht="18.75" x14ac:dyDescent="0.45">
      <c r="A20" s="2" t="s">
        <v>85</v>
      </c>
      <c r="C20" s="14">
        <v>0</v>
      </c>
      <c r="D20" s="6"/>
      <c r="E20" s="6" t="s">
        <v>87</v>
      </c>
      <c r="F20" s="6"/>
      <c r="G20" s="7">
        <v>18</v>
      </c>
      <c r="H20" s="6"/>
      <c r="I20" s="14">
        <v>28982465754</v>
      </c>
      <c r="J20" s="14"/>
      <c r="K20" s="14">
        <v>0</v>
      </c>
      <c r="L20" s="14"/>
      <c r="M20" s="14">
        <v>28982465754</v>
      </c>
      <c r="N20" s="14"/>
      <c r="O20" s="14">
        <v>186450136986</v>
      </c>
      <c r="P20" s="14"/>
      <c r="Q20" s="14">
        <v>0</v>
      </c>
      <c r="R20" s="14"/>
      <c r="S20" s="14">
        <v>186450136986</v>
      </c>
      <c r="T20" s="6"/>
    </row>
    <row r="21" spans="1:20" ht="18.75" x14ac:dyDescent="0.45">
      <c r="A21" s="2" t="s">
        <v>100</v>
      </c>
      <c r="C21" s="14">
        <v>0</v>
      </c>
      <c r="D21" s="6"/>
      <c r="E21" s="6" t="s">
        <v>102</v>
      </c>
      <c r="F21" s="6"/>
      <c r="G21" s="7">
        <v>18</v>
      </c>
      <c r="H21" s="6"/>
      <c r="I21" s="14">
        <v>20065250392</v>
      </c>
      <c r="J21" s="14"/>
      <c r="K21" s="14">
        <v>0</v>
      </c>
      <c r="L21" s="14"/>
      <c r="M21" s="14">
        <v>20065250392</v>
      </c>
      <c r="N21" s="14"/>
      <c r="O21" s="14">
        <v>91137350998</v>
      </c>
      <c r="P21" s="14"/>
      <c r="Q21" s="14">
        <v>0</v>
      </c>
      <c r="R21" s="14"/>
      <c r="S21" s="14">
        <v>91137350998</v>
      </c>
      <c r="T21" s="6"/>
    </row>
    <row r="22" spans="1:20" ht="18.75" x14ac:dyDescent="0.45">
      <c r="A22" s="2" t="s">
        <v>91</v>
      </c>
      <c r="C22" s="14">
        <v>0</v>
      </c>
      <c r="D22" s="6"/>
      <c r="E22" s="6" t="s">
        <v>93</v>
      </c>
      <c r="F22" s="6"/>
      <c r="G22" s="7">
        <v>18</v>
      </c>
      <c r="H22" s="6"/>
      <c r="I22" s="14">
        <v>44405753424</v>
      </c>
      <c r="J22" s="14"/>
      <c r="K22" s="14">
        <v>0</v>
      </c>
      <c r="L22" s="14"/>
      <c r="M22" s="14">
        <v>44405753424</v>
      </c>
      <c r="N22" s="14"/>
      <c r="O22" s="14">
        <v>312331917808</v>
      </c>
      <c r="P22" s="14"/>
      <c r="Q22" s="14">
        <v>0</v>
      </c>
      <c r="R22" s="14"/>
      <c r="S22" s="14">
        <v>312331917808</v>
      </c>
      <c r="T22" s="6"/>
    </row>
    <row r="23" spans="1:20" ht="18.75" x14ac:dyDescent="0.45">
      <c r="A23" s="2" t="s">
        <v>97</v>
      </c>
      <c r="C23" s="14">
        <v>0</v>
      </c>
      <c r="D23" s="6"/>
      <c r="E23" s="6" t="s">
        <v>99</v>
      </c>
      <c r="F23" s="6"/>
      <c r="G23" s="7">
        <v>17</v>
      </c>
      <c r="H23" s="6"/>
      <c r="I23" s="14">
        <v>42302456508</v>
      </c>
      <c r="J23" s="14"/>
      <c r="K23" s="14">
        <v>0</v>
      </c>
      <c r="L23" s="14"/>
      <c r="M23" s="14">
        <v>42302456508</v>
      </c>
      <c r="N23" s="14"/>
      <c r="O23" s="14">
        <v>291364697422</v>
      </c>
      <c r="P23" s="14"/>
      <c r="Q23" s="14">
        <v>0</v>
      </c>
      <c r="R23" s="14"/>
      <c r="S23" s="14">
        <v>291364697422</v>
      </c>
      <c r="T23" s="6"/>
    </row>
    <row r="24" spans="1:20" ht="18.75" x14ac:dyDescent="0.45">
      <c r="A24" s="2" t="s">
        <v>118</v>
      </c>
      <c r="C24" s="14">
        <v>0</v>
      </c>
      <c r="D24" s="6"/>
      <c r="E24" s="6" t="s">
        <v>120</v>
      </c>
      <c r="F24" s="6"/>
      <c r="G24" s="7">
        <v>18</v>
      </c>
      <c r="H24" s="6"/>
      <c r="I24" s="14">
        <v>28689002050</v>
      </c>
      <c r="J24" s="14"/>
      <c r="K24" s="14">
        <v>0</v>
      </c>
      <c r="L24" s="14"/>
      <c r="M24" s="14">
        <v>28689002050</v>
      </c>
      <c r="N24" s="14"/>
      <c r="O24" s="14">
        <v>198254525121</v>
      </c>
      <c r="P24" s="14"/>
      <c r="Q24" s="14">
        <v>0</v>
      </c>
      <c r="R24" s="14"/>
      <c r="S24" s="14">
        <v>198254525121</v>
      </c>
      <c r="T24" s="6"/>
    </row>
    <row r="25" spans="1:20" ht="18.75" x14ac:dyDescent="0.45">
      <c r="A25" s="2" t="s">
        <v>88</v>
      </c>
      <c r="C25" s="14">
        <v>0</v>
      </c>
      <c r="D25" s="6"/>
      <c r="E25" s="6" t="s">
        <v>90</v>
      </c>
      <c r="F25" s="6"/>
      <c r="G25" s="7">
        <v>18</v>
      </c>
      <c r="H25" s="6"/>
      <c r="I25" s="14">
        <v>28864109589</v>
      </c>
      <c r="J25" s="14"/>
      <c r="K25" s="14">
        <v>0</v>
      </c>
      <c r="L25" s="14"/>
      <c r="M25" s="14">
        <v>28864109589</v>
      </c>
      <c r="N25" s="14"/>
      <c r="O25" s="14">
        <v>258709863013</v>
      </c>
      <c r="P25" s="14"/>
      <c r="Q25" s="14">
        <v>0</v>
      </c>
      <c r="R25" s="14"/>
      <c r="S25" s="14">
        <v>258709863013</v>
      </c>
      <c r="T25" s="6"/>
    </row>
    <row r="26" spans="1:20" ht="18.75" x14ac:dyDescent="0.45">
      <c r="A26" s="2" t="s">
        <v>82</v>
      </c>
      <c r="C26" s="14">
        <v>0</v>
      </c>
      <c r="D26" s="6"/>
      <c r="E26" s="6" t="s">
        <v>84</v>
      </c>
      <c r="F26" s="6"/>
      <c r="G26" s="7">
        <v>18</v>
      </c>
      <c r="H26" s="6"/>
      <c r="I26" s="14">
        <v>89673287671</v>
      </c>
      <c r="J26" s="14"/>
      <c r="K26" s="14">
        <v>0</v>
      </c>
      <c r="L26" s="14"/>
      <c r="M26" s="14">
        <v>89673287671</v>
      </c>
      <c r="N26" s="14"/>
      <c r="O26" s="14">
        <v>918207150683</v>
      </c>
      <c r="P26" s="14"/>
      <c r="Q26" s="14">
        <v>0</v>
      </c>
      <c r="R26" s="14"/>
      <c r="S26" s="14">
        <v>918207150683</v>
      </c>
      <c r="T26" s="6"/>
    </row>
    <row r="27" spans="1:20" ht="18.75" x14ac:dyDescent="0.45">
      <c r="A27" s="2" t="s">
        <v>121</v>
      </c>
      <c r="C27" s="14">
        <v>0</v>
      </c>
      <c r="D27" s="6"/>
      <c r="E27" s="6" t="s">
        <v>120</v>
      </c>
      <c r="F27" s="6"/>
      <c r="G27" s="7">
        <v>18</v>
      </c>
      <c r="H27" s="6"/>
      <c r="I27" s="14">
        <v>28760954794</v>
      </c>
      <c r="J27" s="14"/>
      <c r="K27" s="14">
        <v>0</v>
      </c>
      <c r="L27" s="14"/>
      <c r="M27" s="14">
        <v>28760954794</v>
      </c>
      <c r="N27" s="14"/>
      <c r="O27" s="14">
        <v>192037412713</v>
      </c>
      <c r="P27" s="14"/>
      <c r="Q27" s="14">
        <v>0</v>
      </c>
      <c r="R27" s="14"/>
      <c r="S27" s="14">
        <v>192037412713</v>
      </c>
      <c r="T27" s="6"/>
    </row>
    <row r="28" spans="1:20" ht="18.75" x14ac:dyDescent="0.45">
      <c r="A28" s="2" t="s">
        <v>61</v>
      </c>
      <c r="C28" s="14">
        <v>0</v>
      </c>
      <c r="D28" s="6"/>
      <c r="E28" s="6" t="s">
        <v>63</v>
      </c>
      <c r="F28" s="6"/>
      <c r="G28" s="7">
        <v>18</v>
      </c>
      <c r="H28" s="6"/>
      <c r="I28" s="14">
        <v>36990570062</v>
      </c>
      <c r="J28" s="14"/>
      <c r="K28" s="14">
        <v>0</v>
      </c>
      <c r="L28" s="14"/>
      <c r="M28" s="14">
        <v>36990570062</v>
      </c>
      <c r="N28" s="14"/>
      <c r="O28" s="14">
        <v>406000211213</v>
      </c>
      <c r="P28" s="14"/>
      <c r="Q28" s="14">
        <v>0</v>
      </c>
      <c r="R28" s="14"/>
      <c r="S28" s="14">
        <v>406000211213</v>
      </c>
      <c r="T28" s="6"/>
    </row>
    <row r="29" spans="1:20" ht="18.75" x14ac:dyDescent="0.45">
      <c r="A29" s="2" t="s">
        <v>115</v>
      </c>
      <c r="C29" s="14">
        <v>0</v>
      </c>
      <c r="D29" s="6"/>
      <c r="E29" s="6" t="s">
        <v>117</v>
      </c>
      <c r="F29" s="6"/>
      <c r="G29" s="7">
        <v>17</v>
      </c>
      <c r="H29" s="6"/>
      <c r="I29" s="14">
        <v>45999946103</v>
      </c>
      <c r="J29" s="14"/>
      <c r="K29" s="14">
        <v>0</v>
      </c>
      <c r="L29" s="14"/>
      <c r="M29" s="14">
        <v>45999946103</v>
      </c>
      <c r="N29" s="14"/>
      <c r="O29" s="14">
        <v>451826325604</v>
      </c>
      <c r="P29" s="14"/>
      <c r="Q29" s="14">
        <v>0</v>
      </c>
      <c r="R29" s="14"/>
      <c r="S29" s="14">
        <v>451826325604</v>
      </c>
      <c r="T29" s="6"/>
    </row>
    <row r="30" spans="1:20" ht="18.75" x14ac:dyDescent="0.45">
      <c r="A30" s="2" t="s">
        <v>106</v>
      </c>
      <c r="C30" s="14">
        <v>0</v>
      </c>
      <c r="D30" s="6"/>
      <c r="E30" s="6" t="s">
        <v>108</v>
      </c>
      <c r="F30" s="6"/>
      <c r="G30" s="7">
        <v>15</v>
      </c>
      <c r="H30" s="6"/>
      <c r="I30" s="14">
        <v>54878839994</v>
      </c>
      <c r="J30" s="14"/>
      <c r="K30" s="14">
        <v>0</v>
      </c>
      <c r="L30" s="14"/>
      <c r="M30" s="14">
        <v>54878839994</v>
      </c>
      <c r="N30" s="14"/>
      <c r="O30" s="14">
        <v>290250152821</v>
      </c>
      <c r="P30" s="14"/>
      <c r="Q30" s="14">
        <v>0</v>
      </c>
      <c r="R30" s="14"/>
      <c r="S30" s="14">
        <v>290250152821</v>
      </c>
      <c r="T30" s="6"/>
    </row>
    <row r="31" spans="1:20" ht="18.75" x14ac:dyDescent="0.45">
      <c r="A31" s="2" t="s">
        <v>94</v>
      </c>
      <c r="C31" s="14">
        <v>0</v>
      </c>
      <c r="D31" s="6"/>
      <c r="E31" s="6" t="s">
        <v>96</v>
      </c>
      <c r="F31" s="6"/>
      <c r="G31" s="7">
        <v>18.5</v>
      </c>
      <c r="H31" s="6"/>
      <c r="I31" s="14">
        <v>1424436</v>
      </c>
      <c r="J31" s="14"/>
      <c r="K31" s="14">
        <v>0</v>
      </c>
      <c r="L31" s="14"/>
      <c r="M31" s="14">
        <v>1424436</v>
      </c>
      <c r="N31" s="14"/>
      <c r="O31" s="14">
        <v>15499242</v>
      </c>
      <c r="P31" s="14"/>
      <c r="Q31" s="14">
        <v>0</v>
      </c>
      <c r="R31" s="14"/>
      <c r="S31" s="14">
        <v>15499242</v>
      </c>
      <c r="T31" s="6"/>
    </row>
    <row r="32" spans="1:20" ht="18.75" x14ac:dyDescent="0.45">
      <c r="A32" s="2" t="s">
        <v>112</v>
      </c>
      <c r="C32" s="14">
        <v>0</v>
      </c>
      <c r="D32" s="6"/>
      <c r="E32" s="6" t="s">
        <v>114</v>
      </c>
      <c r="F32" s="6"/>
      <c r="G32" s="7">
        <v>18</v>
      </c>
      <c r="H32" s="6"/>
      <c r="I32" s="14">
        <v>57594329</v>
      </c>
      <c r="J32" s="14"/>
      <c r="K32" s="14">
        <v>0</v>
      </c>
      <c r="L32" s="14"/>
      <c r="M32" s="14">
        <v>57594329</v>
      </c>
      <c r="N32" s="14"/>
      <c r="O32" s="14">
        <v>616966591</v>
      </c>
      <c r="P32" s="14"/>
      <c r="Q32" s="14">
        <v>0</v>
      </c>
      <c r="R32" s="14"/>
      <c r="S32" s="14">
        <v>616966591</v>
      </c>
      <c r="T32" s="6"/>
    </row>
    <row r="33" spans="1:20" ht="18.75" x14ac:dyDescent="0.45">
      <c r="A33" s="2" t="s">
        <v>249</v>
      </c>
      <c r="C33" s="14">
        <v>0</v>
      </c>
      <c r="D33" s="6"/>
      <c r="E33" s="6" t="s">
        <v>250</v>
      </c>
      <c r="F33" s="6"/>
      <c r="G33" s="7">
        <v>15</v>
      </c>
      <c r="H33" s="6"/>
      <c r="I33" s="14">
        <v>0</v>
      </c>
      <c r="J33" s="14"/>
      <c r="K33" s="14">
        <v>0</v>
      </c>
      <c r="L33" s="14"/>
      <c r="M33" s="14">
        <v>0</v>
      </c>
      <c r="N33" s="14"/>
      <c r="O33" s="14">
        <v>10684933</v>
      </c>
      <c r="P33" s="14"/>
      <c r="Q33" s="14">
        <v>0</v>
      </c>
      <c r="R33" s="14"/>
      <c r="S33" s="14">
        <v>10684933</v>
      </c>
      <c r="T33" s="6"/>
    </row>
    <row r="34" spans="1:20" ht="18.75" x14ac:dyDescent="0.45">
      <c r="A34" s="2" t="s">
        <v>109</v>
      </c>
      <c r="C34" s="14">
        <v>0</v>
      </c>
      <c r="D34" s="6"/>
      <c r="E34" s="6" t="s">
        <v>111</v>
      </c>
      <c r="F34" s="6"/>
      <c r="G34" s="7">
        <v>17</v>
      </c>
      <c r="H34" s="6"/>
      <c r="I34" s="14">
        <v>21872756100</v>
      </c>
      <c r="J34" s="14"/>
      <c r="K34" s="14">
        <v>0</v>
      </c>
      <c r="L34" s="14"/>
      <c r="M34" s="14">
        <v>21872756100</v>
      </c>
      <c r="N34" s="14"/>
      <c r="O34" s="14">
        <v>225841374019</v>
      </c>
      <c r="P34" s="14"/>
      <c r="Q34" s="14">
        <v>0</v>
      </c>
      <c r="R34" s="14"/>
      <c r="S34" s="14">
        <v>225841374019</v>
      </c>
      <c r="T34" s="6"/>
    </row>
    <row r="35" spans="1:20" ht="18.75" x14ac:dyDescent="0.45">
      <c r="A35" s="2" t="s">
        <v>122</v>
      </c>
      <c r="C35" s="14">
        <v>0</v>
      </c>
      <c r="D35" s="6"/>
      <c r="E35" s="6" t="s">
        <v>124</v>
      </c>
      <c r="F35" s="6"/>
      <c r="G35" s="7">
        <v>18</v>
      </c>
      <c r="H35" s="6"/>
      <c r="I35" s="14">
        <v>23345888</v>
      </c>
      <c r="J35" s="14"/>
      <c r="K35" s="14">
        <v>0</v>
      </c>
      <c r="L35" s="14"/>
      <c r="M35" s="14">
        <v>23345888</v>
      </c>
      <c r="N35" s="14"/>
      <c r="O35" s="14">
        <v>225419242</v>
      </c>
      <c r="P35" s="14"/>
      <c r="Q35" s="14">
        <v>0</v>
      </c>
      <c r="R35" s="14"/>
      <c r="S35" s="14">
        <v>225419242</v>
      </c>
      <c r="T35" s="6"/>
    </row>
    <row r="36" spans="1:20" ht="18.75" x14ac:dyDescent="0.45">
      <c r="A36" s="2" t="s">
        <v>150</v>
      </c>
      <c r="C36" s="7">
        <v>27</v>
      </c>
      <c r="D36" s="6"/>
      <c r="E36" s="14">
        <v>0</v>
      </c>
      <c r="F36" s="6"/>
      <c r="G36" s="7">
        <v>0</v>
      </c>
      <c r="H36" s="6"/>
      <c r="I36" s="14">
        <v>1154</v>
      </c>
      <c r="J36" s="14"/>
      <c r="K36" s="14">
        <v>0</v>
      </c>
      <c r="L36" s="14"/>
      <c r="M36" s="14">
        <v>1154</v>
      </c>
      <c r="N36" s="14"/>
      <c r="O36" s="14">
        <v>11031</v>
      </c>
      <c r="P36" s="14"/>
      <c r="Q36" s="14">
        <v>0</v>
      </c>
      <c r="R36" s="14"/>
      <c r="S36" s="14">
        <v>11031</v>
      </c>
      <c r="T36" s="6"/>
    </row>
    <row r="37" spans="1:20" ht="18.75" x14ac:dyDescent="0.45">
      <c r="A37" s="2" t="s">
        <v>158</v>
      </c>
      <c r="C37" s="7">
        <v>30</v>
      </c>
      <c r="D37" s="6"/>
      <c r="E37" s="14">
        <v>0</v>
      </c>
      <c r="F37" s="6"/>
      <c r="G37" s="7">
        <v>0</v>
      </c>
      <c r="H37" s="6"/>
      <c r="I37" s="14">
        <v>71757</v>
      </c>
      <c r="J37" s="14"/>
      <c r="K37" s="14">
        <v>0</v>
      </c>
      <c r="L37" s="14"/>
      <c r="M37" s="14">
        <v>71757</v>
      </c>
      <c r="N37" s="14"/>
      <c r="O37" s="14">
        <v>34101649</v>
      </c>
      <c r="P37" s="14"/>
      <c r="Q37" s="14">
        <v>0</v>
      </c>
      <c r="R37" s="14"/>
      <c r="S37" s="14">
        <v>34101649</v>
      </c>
      <c r="T37" s="6"/>
    </row>
    <row r="38" spans="1:20" ht="18.75" x14ac:dyDescent="0.45">
      <c r="A38" s="2" t="s">
        <v>161</v>
      </c>
      <c r="C38" s="7">
        <v>31</v>
      </c>
      <c r="D38" s="6"/>
      <c r="E38" s="14">
        <v>0</v>
      </c>
      <c r="F38" s="6"/>
      <c r="G38" s="7">
        <v>0</v>
      </c>
      <c r="H38" s="6"/>
      <c r="I38" s="14">
        <v>0</v>
      </c>
      <c r="J38" s="14"/>
      <c r="K38" s="14">
        <v>0</v>
      </c>
      <c r="L38" s="14"/>
      <c r="M38" s="14">
        <v>0</v>
      </c>
      <c r="N38" s="14"/>
      <c r="O38" s="14">
        <v>702921</v>
      </c>
      <c r="P38" s="14"/>
      <c r="Q38" s="14">
        <v>0</v>
      </c>
      <c r="R38" s="14"/>
      <c r="S38" s="14">
        <v>702921</v>
      </c>
      <c r="T38" s="6"/>
    </row>
    <row r="39" spans="1:20" ht="18.75" x14ac:dyDescent="0.45">
      <c r="A39" s="2" t="s">
        <v>163</v>
      </c>
      <c r="C39" s="7">
        <v>30</v>
      </c>
      <c r="D39" s="6"/>
      <c r="E39" s="14">
        <v>0</v>
      </c>
      <c r="F39" s="6"/>
      <c r="G39" s="7">
        <v>0</v>
      </c>
      <c r="H39" s="6"/>
      <c r="I39" s="14">
        <v>3399</v>
      </c>
      <c r="J39" s="14"/>
      <c r="K39" s="14">
        <v>0</v>
      </c>
      <c r="L39" s="14"/>
      <c r="M39" s="14">
        <v>3399</v>
      </c>
      <c r="N39" s="14"/>
      <c r="O39" s="14">
        <v>32228</v>
      </c>
      <c r="P39" s="14"/>
      <c r="Q39" s="14">
        <v>0</v>
      </c>
      <c r="R39" s="14"/>
      <c r="S39" s="14">
        <v>32228</v>
      </c>
      <c r="T39" s="6"/>
    </row>
    <row r="40" spans="1:20" ht="18.75" x14ac:dyDescent="0.45">
      <c r="A40" s="2" t="s">
        <v>161</v>
      </c>
      <c r="C40" s="7">
        <v>14</v>
      </c>
      <c r="D40" s="6"/>
      <c r="E40" s="14">
        <v>0</v>
      </c>
      <c r="F40" s="6"/>
      <c r="G40" s="7">
        <v>18</v>
      </c>
      <c r="H40" s="6"/>
      <c r="I40" s="14">
        <v>0</v>
      </c>
      <c r="J40" s="14"/>
      <c r="K40" s="14">
        <v>0</v>
      </c>
      <c r="L40" s="14"/>
      <c r="M40" s="14">
        <v>0</v>
      </c>
      <c r="N40" s="14"/>
      <c r="O40" s="14">
        <v>23832493363</v>
      </c>
      <c r="P40" s="14"/>
      <c r="Q40" s="14">
        <v>0</v>
      </c>
      <c r="R40" s="14"/>
      <c r="S40" s="14">
        <v>23832493363</v>
      </c>
      <c r="T40" s="6"/>
    </row>
    <row r="41" spans="1:20" ht="18.75" x14ac:dyDescent="0.45">
      <c r="A41" s="2" t="s">
        <v>161</v>
      </c>
      <c r="C41" s="7">
        <v>6</v>
      </c>
      <c r="D41" s="6"/>
      <c r="E41" s="14">
        <v>0</v>
      </c>
      <c r="F41" s="6"/>
      <c r="G41" s="7">
        <v>18</v>
      </c>
      <c r="H41" s="6"/>
      <c r="I41" s="14">
        <v>0</v>
      </c>
      <c r="J41" s="14"/>
      <c r="K41" s="14">
        <v>0</v>
      </c>
      <c r="L41" s="14"/>
      <c r="M41" s="14">
        <v>0</v>
      </c>
      <c r="N41" s="14"/>
      <c r="O41" s="14">
        <v>13263561762</v>
      </c>
      <c r="P41" s="14"/>
      <c r="Q41" s="14">
        <v>0</v>
      </c>
      <c r="R41" s="14"/>
      <c r="S41" s="14">
        <v>13263561762</v>
      </c>
      <c r="T41" s="6"/>
    </row>
    <row r="42" spans="1:20" ht="18.75" x14ac:dyDescent="0.45">
      <c r="A42" s="2" t="s">
        <v>161</v>
      </c>
      <c r="C42" s="7">
        <v>19</v>
      </c>
      <c r="D42" s="6"/>
      <c r="E42" s="14">
        <v>0</v>
      </c>
      <c r="F42" s="6"/>
      <c r="G42" s="7">
        <v>18</v>
      </c>
      <c r="H42" s="6"/>
      <c r="I42" s="14">
        <v>0</v>
      </c>
      <c r="J42" s="14"/>
      <c r="K42" s="14">
        <v>0</v>
      </c>
      <c r="L42" s="14"/>
      <c r="M42" s="14">
        <v>0</v>
      </c>
      <c r="N42" s="14"/>
      <c r="O42" s="14">
        <v>10979013766</v>
      </c>
      <c r="P42" s="14"/>
      <c r="Q42" s="14">
        <v>0</v>
      </c>
      <c r="R42" s="14"/>
      <c r="S42" s="14">
        <v>10979013766</v>
      </c>
      <c r="T42" s="6"/>
    </row>
    <row r="43" spans="1:20" ht="18.75" x14ac:dyDescent="0.45">
      <c r="A43" s="2" t="s">
        <v>167</v>
      </c>
      <c r="C43" s="7">
        <v>28</v>
      </c>
      <c r="D43" s="6"/>
      <c r="E43" s="14">
        <v>0</v>
      </c>
      <c r="F43" s="6"/>
      <c r="G43" s="7">
        <v>8</v>
      </c>
      <c r="H43" s="6"/>
      <c r="I43" s="14">
        <v>12412286</v>
      </c>
      <c r="J43" s="14"/>
      <c r="K43" s="14">
        <v>75709</v>
      </c>
      <c r="L43" s="14"/>
      <c r="M43" s="14">
        <v>12336577</v>
      </c>
      <c r="N43" s="14"/>
      <c r="O43" s="14">
        <v>147899995</v>
      </c>
      <c r="P43" s="14"/>
      <c r="Q43" s="14">
        <v>95458</v>
      </c>
      <c r="R43" s="14"/>
      <c r="S43" s="14">
        <v>147804537</v>
      </c>
      <c r="T43" s="6"/>
    </row>
    <row r="44" spans="1:20" ht="18.75" x14ac:dyDescent="0.45">
      <c r="A44" s="2" t="s">
        <v>170</v>
      </c>
      <c r="C44" s="7">
        <v>11</v>
      </c>
      <c r="D44" s="6"/>
      <c r="E44" s="14">
        <v>0</v>
      </c>
      <c r="F44" s="6"/>
      <c r="G44" s="7">
        <v>0</v>
      </c>
      <c r="H44" s="6"/>
      <c r="I44" s="14">
        <v>0</v>
      </c>
      <c r="J44" s="14"/>
      <c r="K44" s="14">
        <v>0</v>
      </c>
      <c r="L44" s="14"/>
      <c r="M44" s="14">
        <v>0</v>
      </c>
      <c r="N44" s="14"/>
      <c r="O44" s="14">
        <v>17846</v>
      </c>
      <c r="P44" s="14"/>
      <c r="Q44" s="14">
        <v>0</v>
      </c>
      <c r="R44" s="14"/>
      <c r="S44" s="14">
        <v>17846</v>
      </c>
      <c r="T44" s="6"/>
    </row>
    <row r="45" spans="1:20" ht="18.75" x14ac:dyDescent="0.45">
      <c r="A45" s="2" t="s">
        <v>173</v>
      </c>
      <c r="C45" s="7">
        <v>6</v>
      </c>
      <c r="D45" s="6"/>
      <c r="E45" s="14">
        <v>0</v>
      </c>
      <c r="F45" s="6"/>
      <c r="G45" s="7">
        <v>0</v>
      </c>
      <c r="H45" s="6"/>
      <c r="I45" s="14">
        <v>0</v>
      </c>
      <c r="J45" s="14"/>
      <c r="K45" s="14">
        <v>0</v>
      </c>
      <c r="L45" s="14"/>
      <c r="M45" s="14">
        <v>0</v>
      </c>
      <c r="N45" s="14"/>
      <c r="O45" s="14">
        <v>34468</v>
      </c>
      <c r="P45" s="14"/>
      <c r="Q45" s="14">
        <v>0</v>
      </c>
      <c r="R45" s="14"/>
      <c r="S45" s="14">
        <v>34468</v>
      </c>
      <c r="T45" s="6"/>
    </row>
    <row r="46" spans="1:20" ht="18.75" x14ac:dyDescent="0.45">
      <c r="A46" s="2" t="s">
        <v>173</v>
      </c>
      <c r="C46" s="7">
        <v>7</v>
      </c>
      <c r="D46" s="6"/>
      <c r="E46" s="14">
        <v>0</v>
      </c>
      <c r="F46" s="6"/>
      <c r="G46" s="7">
        <v>18</v>
      </c>
      <c r="H46" s="6"/>
      <c r="I46" s="14">
        <v>0</v>
      </c>
      <c r="J46" s="14"/>
      <c r="K46" s="14">
        <v>0</v>
      </c>
      <c r="L46" s="14"/>
      <c r="M46" s="14">
        <v>0</v>
      </c>
      <c r="N46" s="14"/>
      <c r="O46" s="14">
        <v>197070020</v>
      </c>
      <c r="P46" s="14"/>
      <c r="Q46" s="14">
        <v>0</v>
      </c>
      <c r="R46" s="14"/>
      <c r="S46" s="14">
        <v>197070020</v>
      </c>
      <c r="T46" s="6"/>
    </row>
    <row r="47" spans="1:20" ht="18.75" x14ac:dyDescent="0.45">
      <c r="A47" s="2" t="s">
        <v>173</v>
      </c>
      <c r="C47" s="7">
        <v>9</v>
      </c>
      <c r="D47" s="6"/>
      <c r="E47" s="14">
        <v>0</v>
      </c>
      <c r="F47" s="6"/>
      <c r="G47" s="7">
        <v>18</v>
      </c>
      <c r="H47" s="6"/>
      <c r="I47" s="14">
        <v>0</v>
      </c>
      <c r="J47" s="14"/>
      <c r="K47" s="14">
        <v>0</v>
      </c>
      <c r="L47" s="14"/>
      <c r="M47" s="14">
        <v>0</v>
      </c>
      <c r="N47" s="14"/>
      <c r="O47" s="14">
        <v>105335313</v>
      </c>
      <c r="P47" s="14"/>
      <c r="Q47" s="14">
        <v>0</v>
      </c>
      <c r="R47" s="14"/>
      <c r="S47" s="14">
        <v>105335313</v>
      </c>
      <c r="T47" s="6"/>
    </row>
    <row r="48" spans="1:20" ht="18.75" x14ac:dyDescent="0.45">
      <c r="A48" s="2" t="s">
        <v>251</v>
      </c>
      <c r="C48" s="7">
        <v>31</v>
      </c>
      <c r="D48" s="6"/>
      <c r="E48" s="14">
        <v>0</v>
      </c>
      <c r="F48" s="6"/>
      <c r="G48" s="7">
        <v>18</v>
      </c>
      <c r="H48" s="6"/>
      <c r="I48" s="14">
        <v>0</v>
      </c>
      <c r="J48" s="14"/>
      <c r="K48" s="14">
        <v>0</v>
      </c>
      <c r="L48" s="14"/>
      <c r="M48" s="14">
        <v>0</v>
      </c>
      <c r="N48" s="14"/>
      <c r="O48" s="14">
        <v>4699720000</v>
      </c>
      <c r="P48" s="14"/>
      <c r="Q48" s="14">
        <v>0</v>
      </c>
      <c r="R48" s="14"/>
      <c r="S48" s="14">
        <v>4699720000</v>
      </c>
      <c r="T48" s="6"/>
    </row>
    <row r="49" spans="1:20" ht="18.75" x14ac:dyDescent="0.45">
      <c r="A49" s="2" t="s">
        <v>173</v>
      </c>
      <c r="C49" s="7">
        <v>3</v>
      </c>
      <c r="D49" s="6"/>
      <c r="E49" s="14">
        <v>0</v>
      </c>
      <c r="F49" s="6"/>
      <c r="G49" s="7">
        <v>18</v>
      </c>
      <c r="H49" s="6"/>
      <c r="I49" s="14">
        <v>0</v>
      </c>
      <c r="J49" s="14"/>
      <c r="K49" s="14">
        <v>0</v>
      </c>
      <c r="L49" s="14"/>
      <c r="M49" s="14">
        <v>0</v>
      </c>
      <c r="N49" s="14"/>
      <c r="O49" s="14">
        <v>537085194</v>
      </c>
      <c r="P49" s="14"/>
      <c r="Q49" s="14">
        <v>0</v>
      </c>
      <c r="R49" s="14"/>
      <c r="S49" s="14">
        <v>537085194</v>
      </c>
      <c r="T49" s="6"/>
    </row>
    <row r="50" spans="1:20" ht="18.75" x14ac:dyDescent="0.45">
      <c r="A50" s="2" t="s">
        <v>191</v>
      </c>
      <c r="C50" s="7">
        <v>21</v>
      </c>
      <c r="D50" s="6"/>
      <c r="E50" s="14">
        <v>0</v>
      </c>
      <c r="F50" s="6"/>
      <c r="G50" s="7">
        <v>18</v>
      </c>
      <c r="H50" s="6"/>
      <c r="I50" s="14">
        <v>0</v>
      </c>
      <c r="J50" s="14"/>
      <c r="K50" s="14">
        <v>0</v>
      </c>
      <c r="L50" s="14"/>
      <c r="M50" s="14">
        <v>0</v>
      </c>
      <c r="N50" s="14"/>
      <c r="O50" s="14">
        <v>19486058794</v>
      </c>
      <c r="P50" s="14"/>
      <c r="Q50" s="14">
        <v>0</v>
      </c>
      <c r="R50" s="14"/>
      <c r="S50" s="14">
        <v>19486058794</v>
      </c>
      <c r="T50" s="6"/>
    </row>
    <row r="51" spans="1:20" ht="18.75" x14ac:dyDescent="0.45">
      <c r="A51" s="2" t="s">
        <v>173</v>
      </c>
      <c r="C51" s="7">
        <v>9</v>
      </c>
      <c r="D51" s="6"/>
      <c r="E51" s="14">
        <v>0</v>
      </c>
      <c r="F51" s="6"/>
      <c r="G51" s="7">
        <v>18</v>
      </c>
      <c r="H51" s="6"/>
      <c r="I51" s="14">
        <v>0</v>
      </c>
      <c r="J51" s="14"/>
      <c r="K51" s="14">
        <v>0</v>
      </c>
      <c r="L51" s="14"/>
      <c r="M51" s="14">
        <v>0</v>
      </c>
      <c r="N51" s="14"/>
      <c r="O51" s="14">
        <v>169170595</v>
      </c>
      <c r="P51" s="14"/>
      <c r="Q51" s="14">
        <v>0</v>
      </c>
      <c r="R51" s="14"/>
      <c r="S51" s="14">
        <v>169170595</v>
      </c>
      <c r="T51" s="6"/>
    </row>
    <row r="52" spans="1:20" ht="18.75" x14ac:dyDescent="0.45">
      <c r="A52" s="2" t="s">
        <v>167</v>
      </c>
      <c r="C52" s="7">
        <v>17</v>
      </c>
      <c r="D52" s="6"/>
      <c r="E52" s="14">
        <v>0</v>
      </c>
      <c r="F52" s="6"/>
      <c r="G52" s="7">
        <v>18</v>
      </c>
      <c r="H52" s="6"/>
      <c r="I52" s="14">
        <v>0</v>
      </c>
      <c r="J52" s="14"/>
      <c r="K52" s="14">
        <v>0</v>
      </c>
      <c r="L52" s="14"/>
      <c r="M52" s="14">
        <v>0</v>
      </c>
      <c r="N52" s="14"/>
      <c r="O52" s="14">
        <v>37550684877</v>
      </c>
      <c r="P52" s="14"/>
      <c r="Q52" s="14">
        <v>0</v>
      </c>
      <c r="R52" s="14"/>
      <c r="S52" s="14">
        <v>37550684877</v>
      </c>
      <c r="T52" s="6"/>
    </row>
    <row r="53" spans="1:20" ht="18.75" x14ac:dyDescent="0.45">
      <c r="A53" s="2" t="s">
        <v>173</v>
      </c>
      <c r="C53" s="7">
        <v>30</v>
      </c>
      <c r="D53" s="6"/>
      <c r="E53" s="14">
        <v>0</v>
      </c>
      <c r="F53" s="6"/>
      <c r="G53" s="7">
        <v>18</v>
      </c>
      <c r="H53" s="6"/>
      <c r="I53" s="14">
        <v>0</v>
      </c>
      <c r="J53" s="14"/>
      <c r="K53" s="14">
        <v>0</v>
      </c>
      <c r="L53" s="14"/>
      <c r="M53" s="14">
        <v>0</v>
      </c>
      <c r="N53" s="14"/>
      <c r="O53" s="14">
        <v>12225972573</v>
      </c>
      <c r="P53" s="14"/>
      <c r="Q53" s="14">
        <v>0</v>
      </c>
      <c r="R53" s="14"/>
      <c r="S53" s="14">
        <v>12225972573</v>
      </c>
      <c r="T53" s="6"/>
    </row>
    <row r="54" spans="1:20" ht="18.75" x14ac:dyDescent="0.45">
      <c r="A54" s="2" t="s">
        <v>173</v>
      </c>
      <c r="C54" s="7">
        <v>7</v>
      </c>
      <c r="D54" s="6"/>
      <c r="E54" s="14">
        <v>0</v>
      </c>
      <c r="F54" s="6"/>
      <c r="G54" s="7">
        <v>18</v>
      </c>
      <c r="H54" s="6"/>
      <c r="I54" s="14">
        <v>0</v>
      </c>
      <c r="J54" s="14"/>
      <c r="K54" s="14">
        <v>0</v>
      </c>
      <c r="L54" s="14"/>
      <c r="M54" s="14">
        <v>0</v>
      </c>
      <c r="N54" s="14"/>
      <c r="O54" s="14">
        <v>9208663061</v>
      </c>
      <c r="P54" s="14"/>
      <c r="Q54" s="14">
        <v>0</v>
      </c>
      <c r="R54" s="14"/>
      <c r="S54" s="14">
        <v>9208663061</v>
      </c>
      <c r="T54" s="6"/>
    </row>
    <row r="55" spans="1:20" ht="18.75" x14ac:dyDescent="0.45">
      <c r="A55" s="2" t="s">
        <v>173</v>
      </c>
      <c r="C55" s="7">
        <v>12</v>
      </c>
      <c r="D55" s="6"/>
      <c r="E55" s="14">
        <v>0</v>
      </c>
      <c r="F55" s="6"/>
      <c r="G55" s="7">
        <v>18</v>
      </c>
      <c r="H55" s="6"/>
      <c r="I55" s="14">
        <v>0</v>
      </c>
      <c r="J55" s="14"/>
      <c r="K55" s="14">
        <v>0</v>
      </c>
      <c r="L55" s="14"/>
      <c r="M55" s="14">
        <v>0</v>
      </c>
      <c r="N55" s="14"/>
      <c r="O55" s="14">
        <v>79576548908</v>
      </c>
      <c r="P55" s="14"/>
      <c r="Q55" s="14">
        <v>0</v>
      </c>
      <c r="R55" s="14"/>
      <c r="S55" s="14">
        <v>79576548908</v>
      </c>
      <c r="T55" s="6"/>
    </row>
    <row r="56" spans="1:20" ht="18.75" x14ac:dyDescent="0.45">
      <c r="A56" s="2" t="s">
        <v>173</v>
      </c>
      <c r="C56" s="7">
        <v>13</v>
      </c>
      <c r="D56" s="6"/>
      <c r="E56" s="14">
        <v>0</v>
      </c>
      <c r="F56" s="6"/>
      <c r="G56" s="7">
        <v>18</v>
      </c>
      <c r="H56" s="6"/>
      <c r="I56" s="14">
        <v>0</v>
      </c>
      <c r="J56" s="14"/>
      <c r="K56" s="14">
        <v>0</v>
      </c>
      <c r="L56" s="14"/>
      <c r="M56" s="14">
        <v>0</v>
      </c>
      <c r="N56" s="14"/>
      <c r="O56" s="14">
        <v>76335404059</v>
      </c>
      <c r="P56" s="14"/>
      <c r="Q56" s="14">
        <v>0</v>
      </c>
      <c r="R56" s="14"/>
      <c r="S56" s="14">
        <v>76335404059</v>
      </c>
      <c r="T56" s="6"/>
    </row>
    <row r="57" spans="1:20" ht="18.75" x14ac:dyDescent="0.45">
      <c r="A57" s="2" t="s">
        <v>167</v>
      </c>
      <c r="C57" s="7">
        <v>13</v>
      </c>
      <c r="D57" s="6"/>
      <c r="E57" s="14">
        <v>0</v>
      </c>
      <c r="F57" s="6"/>
      <c r="G57" s="7">
        <v>18</v>
      </c>
      <c r="H57" s="6"/>
      <c r="I57" s="14">
        <v>0</v>
      </c>
      <c r="J57" s="14"/>
      <c r="K57" s="14">
        <v>0</v>
      </c>
      <c r="L57" s="14"/>
      <c r="M57" s="14">
        <v>0</v>
      </c>
      <c r="N57" s="14"/>
      <c r="O57" s="14">
        <v>43198356162</v>
      </c>
      <c r="P57" s="14"/>
      <c r="Q57" s="14">
        <v>0</v>
      </c>
      <c r="R57" s="14"/>
      <c r="S57" s="14">
        <v>43198356162</v>
      </c>
      <c r="T57" s="6"/>
    </row>
    <row r="58" spans="1:20" ht="18.75" x14ac:dyDescent="0.45">
      <c r="A58" s="2" t="s">
        <v>191</v>
      </c>
      <c r="C58" s="7">
        <v>13</v>
      </c>
      <c r="D58" s="6"/>
      <c r="E58" s="14">
        <v>0</v>
      </c>
      <c r="F58" s="6"/>
      <c r="G58" s="7">
        <v>18</v>
      </c>
      <c r="H58" s="6"/>
      <c r="I58" s="14">
        <v>0</v>
      </c>
      <c r="J58" s="14"/>
      <c r="K58" s="14">
        <v>0</v>
      </c>
      <c r="L58" s="14"/>
      <c r="M58" s="14">
        <v>0</v>
      </c>
      <c r="N58" s="14"/>
      <c r="O58" s="14">
        <v>45567123228</v>
      </c>
      <c r="P58" s="14"/>
      <c r="Q58" s="14">
        <v>0</v>
      </c>
      <c r="R58" s="14"/>
      <c r="S58" s="14">
        <v>45567123228</v>
      </c>
      <c r="T58" s="6"/>
    </row>
    <row r="59" spans="1:20" ht="18.75" x14ac:dyDescent="0.45">
      <c r="A59" s="2" t="s">
        <v>167</v>
      </c>
      <c r="C59" s="7">
        <v>11</v>
      </c>
      <c r="D59" s="6"/>
      <c r="E59" s="14">
        <v>0</v>
      </c>
      <c r="F59" s="6"/>
      <c r="G59" s="7">
        <v>18</v>
      </c>
      <c r="H59" s="6"/>
      <c r="I59" s="14">
        <v>0</v>
      </c>
      <c r="J59" s="14"/>
      <c r="K59" s="14">
        <v>0</v>
      </c>
      <c r="L59" s="14"/>
      <c r="M59" s="14">
        <v>0</v>
      </c>
      <c r="N59" s="14"/>
      <c r="O59" s="14">
        <v>4303561626</v>
      </c>
      <c r="P59" s="14"/>
      <c r="Q59" s="14">
        <v>0</v>
      </c>
      <c r="R59" s="14"/>
      <c r="S59" s="14">
        <v>4303561626</v>
      </c>
      <c r="T59" s="6"/>
    </row>
    <row r="60" spans="1:20" ht="18.75" x14ac:dyDescent="0.45">
      <c r="A60" s="2" t="s">
        <v>170</v>
      </c>
      <c r="C60" s="7">
        <v>13</v>
      </c>
      <c r="D60" s="6"/>
      <c r="E60" s="14">
        <v>0</v>
      </c>
      <c r="F60" s="6"/>
      <c r="G60" s="7">
        <v>18</v>
      </c>
      <c r="H60" s="6"/>
      <c r="I60" s="14">
        <v>0</v>
      </c>
      <c r="J60" s="14"/>
      <c r="K60" s="14">
        <v>0</v>
      </c>
      <c r="L60" s="14"/>
      <c r="M60" s="14">
        <v>0</v>
      </c>
      <c r="N60" s="14"/>
      <c r="O60" s="14">
        <v>31494246546</v>
      </c>
      <c r="P60" s="14"/>
      <c r="Q60" s="14">
        <v>0</v>
      </c>
      <c r="R60" s="14"/>
      <c r="S60" s="14">
        <v>31494246546</v>
      </c>
      <c r="T60" s="6"/>
    </row>
    <row r="61" spans="1:20" ht="18.75" x14ac:dyDescent="0.45">
      <c r="A61" s="2" t="s">
        <v>167</v>
      </c>
      <c r="C61" s="7">
        <v>21</v>
      </c>
      <c r="D61" s="6"/>
      <c r="E61" s="14">
        <v>0</v>
      </c>
      <c r="F61" s="6"/>
      <c r="G61" s="7">
        <v>18</v>
      </c>
      <c r="H61" s="6"/>
      <c r="I61" s="14">
        <v>0</v>
      </c>
      <c r="J61" s="14"/>
      <c r="K61" s="14">
        <v>0</v>
      </c>
      <c r="L61" s="14"/>
      <c r="M61" s="14">
        <v>0</v>
      </c>
      <c r="N61" s="14"/>
      <c r="O61" s="14">
        <v>3427419168</v>
      </c>
      <c r="P61" s="14"/>
      <c r="Q61" s="14">
        <v>0</v>
      </c>
      <c r="R61" s="14"/>
      <c r="S61" s="14">
        <v>3427419168</v>
      </c>
      <c r="T61" s="6"/>
    </row>
    <row r="62" spans="1:20" ht="18.75" x14ac:dyDescent="0.45">
      <c r="A62" s="2" t="s">
        <v>252</v>
      </c>
      <c r="C62" s="7">
        <v>11</v>
      </c>
      <c r="D62" s="6"/>
      <c r="E62" s="14">
        <v>0</v>
      </c>
      <c r="F62" s="6"/>
      <c r="G62" s="7">
        <v>18</v>
      </c>
      <c r="H62" s="6"/>
      <c r="I62" s="14">
        <v>0</v>
      </c>
      <c r="J62" s="14"/>
      <c r="K62" s="14">
        <v>0</v>
      </c>
      <c r="L62" s="14"/>
      <c r="M62" s="14">
        <v>0</v>
      </c>
      <c r="N62" s="14"/>
      <c r="O62" s="14">
        <v>26629041074</v>
      </c>
      <c r="P62" s="14"/>
      <c r="Q62" s="14">
        <v>0</v>
      </c>
      <c r="R62" s="14"/>
      <c r="S62" s="14">
        <v>26629041074</v>
      </c>
      <c r="T62" s="6"/>
    </row>
    <row r="63" spans="1:20" ht="18.75" x14ac:dyDescent="0.45">
      <c r="A63" s="2" t="s">
        <v>167</v>
      </c>
      <c r="C63" s="7">
        <v>7</v>
      </c>
      <c r="D63" s="6"/>
      <c r="E63" s="14">
        <v>0</v>
      </c>
      <c r="F63" s="6"/>
      <c r="G63" s="7">
        <v>18</v>
      </c>
      <c r="H63" s="6"/>
      <c r="I63" s="14">
        <v>0</v>
      </c>
      <c r="J63" s="14"/>
      <c r="K63" s="14">
        <v>0</v>
      </c>
      <c r="L63" s="14"/>
      <c r="M63" s="14">
        <v>0</v>
      </c>
      <c r="N63" s="14"/>
      <c r="O63" s="14">
        <v>41046575315</v>
      </c>
      <c r="P63" s="14"/>
      <c r="Q63" s="14">
        <v>0</v>
      </c>
      <c r="R63" s="14"/>
      <c r="S63" s="14">
        <v>41046575315</v>
      </c>
      <c r="T63" s="6"/>
    </row>
    <row r="64" spans="1:20" ht="18.75" x14ac:dyDescent="0.45">
      <c r="A64" s="2" t="s">
        <v>167</v>
      </c>
      <c r="C64" s="7">
        <v>6</v>
      </c>
      <c r="D64" s="6"/>
      <c r="E64" s="14">
        <v>0</v>
      </c>
      <c r="F64" s="6"/>
      <c r="G64" s="7">
        <v>18</v>
      </c>
      <c r="H64" s="6"/>
      <c r="I64" s="14">
        <v>0</v>
      </c>
      <c r="J64" s="14"/>
      <c r="K64" s="14">
        <v>0</v>
      </c>
      <c r="L64" s="14"/>
      <c r="M64" s="14">
        <v>0</v>
      </c>
      <c r="N64" s="14"/>
      <c r="O64" s="14">
        <v>50967671216</v>
      </c>
      <c r="P64" s="14"/>
      <c r="Q64" s="14">
        <v>0</v>
      </c>
      <c r="R64" s="14"/>
      <c r="S64" s="14">
        <v>50967671216</v>
      </c>
      <c r="T64" s="6"/>
    </row>
    <row r="65" spans="1:20" ht="18.75" x14ac:dyDescent="0.45">
      <c r="A65" s="2" t="s">
        <v>167</v>
      </c>
      <c r="C65" s="7">
        <v>7</v>
      </c>
      <c r="D65" s="6"/>
      <c r="E65" s="14">
        <v>0</v>
      </c>
      <c r="F65" s="6"/>
      <c r="G65" s="7">
        <v>18</v>
      </c>
      <c r="H65" s="6"/>
      <c r="I65" s="14">
        <v>0</v>
      </c>
      <c r="J65" s="14"/>
      <c r="K65" s="14">
        <v>0</v>
      </c>
      <c r="L65" s="14"/>
      <c r="M65" s="14">
        <v>0</v>
      </c>
      <c r="N65" s="14"/>
      <c r="O65" s="14">
        <v>6817106835</v>
      </c>
      <c r="P65" s="14"/>
      <c r="Q65" s="14">
        <v>0</v>
      </c>
      <c r="R65" s="14"/>
      <c r="S65" s="14">
        <v>6817106835</v>
      </c>
      <c r="T65" s="6"/>
    </row>
    <row r="66" spans="1:20" ht="18.75" x14ac:dyDescent="0.45">
      <c r="A66" s="2" t="s">
        <v>176</v>
      </c>
      <c r="C66" s="7">
        <v>1</v>
      </c>
      <c r="D66" s="6"/>
      <c r="E66" s="14">
        <v>0</v>
      </c>
      <c r="F66" s="6"/>
      <c r="G66" s="7">
        <v>18</v>
      </c>
      <c r="H66" s="6"/>
      <c r="I66" s="14">
        <v>4438356150</v>
      </c>
      <c r="J66" s="14"/>
      <c r="K66" s="14">
        <v>0</v>
      </c>
      <c r="L66" s="14"/>
      <c r="M66" s="14">
        <v>4438356150</v>
      </c>
      <c r="N66" s="14"/>
      <c r="O66" s="14">
        <v>70959839244</v>
      </c>
      <c r="P66" s="14"/>
      <c r="Q66" s="14">
        <v>144038</v>
      </c>
      <c r="R66" s="14"/>
      <c r="S66" s="14">
        <v>70959695206</v>
      </c>
      <c r="T66" s="6"/>
    </row>
    <row r="67" spans="1:20" ht="18.75" x14ac:dyDescent="0.45">
      <c r="A67" s="2" t="s">
        <v>170</v>
      </c>
      <c r="C67" s="7">
        <v>16</v>
      </c>
      <c r="D67" s="6"/>
      <c r="E67" s="14">
        <v>0</v>
      </c>
      <c r="F67" s="6"/>
      <c r="G67" s="7">
        <v>18</v>
      </c>
      <c r="H67" s="6"/>
      <c r="I67" s="14">
        <v>0</v>
      </c>
      <c r="J67" s="14"/>
      <c r="K67" s="14">
        <v>0</v>
      </c>
      <c r="L67" s="14"/>
      <c r="M67" s="14">
        <v>0</v>
      </c>
      <c r="N67" s="14"/>
      <c r="O67" s="14">
        <v>31884931464</v>
      </c>
      <c r="P67" s="14"/>
      <c r="Q67" s="14">
        <v>0</v>
      </c>
      <c r="R67" s="14"/>
      <c r="S67" s="14">
        <v>31884931464</v>
      </c>
      <c r="T67" s="6"/>
    </row>
    <row r="68" spans="1:20" ht="18.75" x14ac:dyDescent="0.45">
      <c r="A68" s="2" t="s">
        <v>170</v>
      </c>
      <c r="C68" s="7">
        <v>17</v>
      </c>
      <c r="D68" s="6"/>
      <c r="E68" s="14">
        <v>0</v>
      </c>
      <c r="F68" s="6"/>
      <c r="G68" s="7">
        <v>18</v>
      </c>
      <c r="H68" s="6"/>
      <c r="I68" s="14">
        <v>0</v>
      </c>
      <c r="J68" s="14"/>
      <c r="K68" s="14">
        <v>0</v>
      </c>
      <c r="L68" s="14"/>
      <c r="M68" s="14">
        <v>0</v>
      </c>
      <c r="N68" s="14"/>
      <c r="O68" s="14">
        <v>32029862992</v>
      </c>
      <c r="P68" s="14"/>
      <c r="Q68" s="14">
        <v>0</v>
      </c>
      <c r="R68" s="14"/>
      <c r="S68" s="14">
        <v>32029862992</v>
      </c>
      <c r="T68" s="6"/>
    </row>
    <row r="69" spans="1:20" ht="18.75" x14ac:dyDescent="0.45">
      <c r="A69" s="2" t="s">
        <v>253</v>
      </c>
      <c r="C69" s="7">
        <v>1</v>
      </c>
      <c r="D69" s="6"/>
      <c r="E69" s="14">
        <v>0</v>
      </c>
      <c r="F69" s="6"/>
      <c r="G69" s="7">
        <v>18</v>
      </c>
      <c r="H69" s="6"/>
      <c r="I69" s="14">
        <v>0</v>
      </c>
      <c r="J69" s="14"/>
      <c r="K69" s="14">
        <v>0</v>
      </c>
      <c r="L69" s="14"/>
      <c r="M69" s="14">
        <v>0</v>
      </c>
      <c r="N69" s="14"/>
      <c r="O69" s="14">
        <v>20909588991</v>
      </c>
      <c r="P69" s="14"/>
      <c r="Q69" s="14">
        <v>0</v>
      </c>
      <c r="R69" s="14"/>
      <c r="S69" s="14">
        <v>20909588991</v>
      </c>
      <c r="T69" s="6"/>
    </row>
    <row r="70" spans="1:20" ht="18.75" x14ac:dyDescent="0.45">
      <c r="A70" s="2" t="s">
        <v>180</v>
      </c>
      <c r="C70" s="7">
        <v>5</v>
      </c>
      <c r="D70" s="6"/>
      <c r="E70" s="14">
        <v>0</v>
      </c>
      <c r="F70" s="6"/>
      <c r="G70" s="7">
        <v>10</v>
      </c>
      <c r="H70" s="6"/>
      <c r="I70" s="14">
        <v>60</v>
      </c>
      <c r="J70" s="14"/>
      <c r="K70" s="14">
        <v>0</v>
      </c>
      <c r="L70" s="14"/>
      <c r="M70" s="14">
        <v>60</v>
      </c>
      <c r="N70" s="14"/>
      <c r="O70" s="14">
        <v>56517592</v>
      </c>
      <c r="P70" s="14"/>
      <c r="Q70" s="14">
        <v>0</v>
      </c>
      <c r="R70" s="14"/>
      <c r="S70" s="14">
        <v>56517592</v>
      </c>
      <c r="T70" s="6"/>
    </row>
    <row r="71" spans="1:20" ht="18.75" x14ac:dyDescent="0.45">
      <c r="A71" s="2" t="s">
        <v>180</v>
      </c>
      <c r="C71" s="7">
        <v>5</v>
      </c>
      <c r="D71" s="6"/>
      <c r="E71" s="14">
        <v>0</v>
      </c>
      <c r="F71" s="6"/>
      <c r="G71" s="7">
        <v>18</v>
      </c>
      <c r="H71" s="6"/>
      <c r="I71" s="14">
        <v>0</v>
      </c>
      <c r="J71" s="14"/>
      <c r="K71" s="14">
        <v>0</v>
      </c>
      <c r="L71" s="14"/>
      <c r="M71" s="14">
        <v>0</v>
      </c>
      <c r="N71" s="14"/>
      <c r="O71" s="14">
        <v>55088506683</v>
      </c>
      <c r="P71" s="14"/>
      <c r="Q71" s="14">
        <v>0</v>
      </c>
      <c r="R71" s="14"/>
      <c r="S71" s="14">
        <v>55088506683</v>
      </c>
      <c r="T71" s="6"/>
    </row>
    <row r="72" spans="1:20" ht="18.75" x14ac:dyDescent="0.45">
      <c r="A72" s="2" t="s">
        <v>167</v>
      </c>
      <c r="C72" s="7">
        <v>25</v>
      </c>
      <c r="D72" s="6"/>
      <c r="E72" s="14">
        <v>0</v>
      </c>
      <c r="F72" s="6"/>
      <c r="G72" s="7">
        <v>18</v>
      </c>
      <c r="H72" s="6"/>
      <c r="I72" s="14">
        <v>0</v>
      </c>
      <c r="J72" s="14"/>
      <c r="K72" s="14">
        <v>0</v>
      </c>
      <c r="L72" s="14"/>
      <c r="M72" s="14">
        <v>0</v>
      </c>
      <c r="N72" s="14"/>
      <c r="O72" s="14">
        <v>50397081791</v>
      </c>
      <c r="P72" s="14"/>
      <c r="Q72" s="14">
        <v>0</v>
      </c>
      <c r="R72" s="14"/>
      <c r="S72" s="14">
        <v>50397081791</v>
      </c>
      <c r="T72" s="6"/>
    </row>
    <row r="73" spans="1:20" ht="18.75" x14ac:dyDescent="0.45">
      <c r="A73" s="2" t="s">
        <v>183</v>
      </c>
      <c r="C73" s="7">
        <v>1</v>
      </c>
      <c r="D73" s="6"/>
      <c r="E73" s="14">
        <v>0</v>
      </c>
      <c r="F73" s="6"/>
      <c r="G73" s="7">
        <v>18</v>
      </c>
      <c r="H73" s="6"/>
      <c r="I73" s="14">
        <v>0</v>
      </c>
      <c r="J73" s="14"/>
      <c r="K73" s="14">
        <v>0</v>
      </c>
      <c r="L73" s="14"/>
      <c r="M73" s="14">
        <v>0</v>
      </c>
      <c r="N73" s="14"/>
      <c r="O73" s="14">
        <v>28767123280</v>
      </c>
      <c r="P73" s="14"/>
      <c r="Q73" s="14">
        <v>0</v>
      </c>
      <c r="R73" s="14"/>
      <c r="S73" s="14">
        <v>28767123280</v>
      </c>
      <c r="T73" s="6"/>
    </row>
    <row r="74" spans="1:20" ht="18.75" x14ac:dyDescent="0.45">
      <c r="A74" s="2" t="s">
        <v>167</v>
      </c>
      <c r="C74" s="7">
        <v>3</v>
      </c>
      <c r="D74" s="6"/>
      <c r="E74" s="14">
        <v>0</v>
      </c>
      <c r="F74" s="6"/>
      <c r="G74" s="7">
        <v>18</v>
      </c>
      <c r="H74" s="6"/>
      <c r="I74" s="14">
        <v>0</v>
      </c>
      <c r="J74" s="14"/>
      <c r="K74" s="14">
        <v>0</v>
      </c>
      <c r="L74" s="14"/>
      <c r="M74" s="14">
        <v>0</v>
      </c>
      <c r="N74" s="14"/>
      <c r="O74" s="14">
        <v>31426849315</v>
      </c>
      <c r="P74" s="14"/>
      <c r="Q74" s="14">
        <v>0</v>
      </c>
      <c r="R74" s="14"/>
      <c r="S74" s="14">
        <v>31426849315</v>
      </c>
      <c r="T74" s="6"/>
    </row>
    <row r="75" spans="1:20" ht="18.75" x14ac:dyDescent="0.45">
      <c r="A75" s="2" t="s">
        <v>173</v>
      </c>
      <c r="C75" s="7">
        <v>8</v>
      </c>
      <c r="D75" s="6"/>
      <c r="E75" s="14">
        <v>0</v>
      </c>
      <c r="F75" s="6"/>
      <c r="G75" s="7">
        <v>18</v>
      </c>
      <c r="H75" s="6"/>
      <c r="I75" s="14">
        <v>0</v>
      </c>
      <c r="J75" s="14"/>
      <c r="K75" s="14">
        <v>0</v>
      </c>
      <c r="L75" s="14"/>
      <c r="M75" s="14">
        <v>0</v>
      </c>
      <c r="N75" s="14"/>
      <c r="O75" s="14">
        <v>37369863014</v>
      </c>
      <c r="P75" s="14"/>
      <c r="Q75" s="14">
        <v>0</v>
      </c>
      <c r="R75" s="14"/>
      <c r="S75" s="14">
        <v>37369863014</v>
      </c>
      <c r="T75" s="6"/>
    </row>
    <row r="76" spans="1:20" ht="18.75" x14ac:dyDescent="0.45">
      <c r="A76" s="2" t="s">
        <v>170</v>
      </c>
      <c r="C76" s="7">
        <v>8</v>
      </c>
      <c r="D76" s="6"/>
      <c r="E76" s="14">
        <v>0</v>
      </c>
      <c r="F76" s="6"/>
      <c r="G76" s="7">
        <v>18</v>
      </c>
      <c r="H76" s="6"/>
      <c r="I76" s="14">
        <v>0</v>
      </c>
      <c r="J76" s="14"/>
      <c r="K76" s="14">
        <v>0</v>
      </c>
      <c r="L76" s="14"/>
      <c r="M76" s="14">
        <v>0</v>
      </c>
      <c r="N76" s="14"/>
      <c r="O76" s="14">
        <v>64273972572</v>
      </c>
      <c r="P76" s="14"/>
      <c r="Q76" s="14">
        <v>0</v>
      </c>
      <c r="R76" s="14"/>
      <c r="S76" s="14">
        <v>64273972572</v>
      </c>
      <c r="T76" s="6"/>
    </row>
    <row r="77" spans="1:20" ht="18.75" x14ac:dyDescent="0.45">
      <c r="A77" s="2" t="s">
        <v>183</v>
      </c>
      <c r="C77" s="7">
        <v>8</v>
      </c>
      <c r="D77" s="6"/>
      <c r="E77" s="14">
        <v>0</v>
      </c>
      <c r="F77" s="6"/>
      <c r="G77" s="7">
        <v>18</v>
      </c>
      <c r="H77" s="6"/>
      <c r="I77" s="14">
        <v>82191780810</v>
      </c>
      <c r="J77" s="14"/>
      <c r="K77" s="14">
        <v>12</v>
      </c>
      <c r="L77" s="14"/>
      <c r="M77" s="14">
        <v>82191780798</v>
      </c>
      <c r="N77" s="14"/>
      <c r="O77" s="14">
        <v>429528723281</v>
      </c>
      <c r="P77" s="14"/>
      <c r="Q77" s="14">
        <v>11957360</v>
      </c>
      <c r="R77" s="14"/>
      <c r="S77" s="14">
        <v>429516765921</v>
      </c>
      <c r="T77" s="6"/>
    </row>
    <row r="78" spans="1:20" ht="18.75" x14ac:dyDescent="0.45">
      <c r="A78" s="2" t="s">
        <v>167</v>
      </c>
      <c r="C78" s="7">
        <v>16</v>
      </c>
      <c r="D78" s="6"/>
      <c r="E78" s="14">
        <v>0</v>
      </c>
      <c r="F78" s="6"/>
      <c r="G78" s="7">
        <v>18</v>
      </c>
      <c r="H78" s="6"/>
      <c r="I78" s="14">
        <v>0</v>
      </c>
      <c r="J78" s="14"/>
      <c r="K78" s="14">
        <v>0</v>
      </c>
      <c r="L78" s="14"/>
      <c r="M78" s="14">
        <v>0</v>
      </c>
      <c r="N78" s="14"/>
      <c r="O78" s="14">
        <v>13561643820</v>
      </c>
      <c r="P78" s="14"/>
      <c r="Q78" s="14">
        <v>0</v>
      </c>
      <c r="R78" s="14"/>
      <c r="S78" s="14">
        <v>13561643820</v>
      </c>
      <c r="T78" s="6"/>
    </row>
    <row r="79" spans="1:20" ht="18.75" x14ac:dyDescent="0.45">
      <c r="A79" s="2" t="s">
        <v>170</v>
      </c>
      <c r="C79" s="7">
        <v>30</v>
      </c>
      <c r="D79" s="6"/>
      <c r="E79" s="14">
        <v>0</v>
      </c>
      <c r="F79" s="6"/>
      <c r="G79" s="7">
        <v>18</v>
      </c>
      <c r="H79" s="6"/>
      <c r="I79" s="14">
        <v>6049315064</v>
      </c>
      <c r="J79" s="14"/>
      <c r="K79" s="14">
        <v>0</v>
      </c>
      <c r="L79" s="14"/>
      <c r="M79" s="14">
        <v>6049315064</v>
      </c>
      <c r="N79" s="14"/>
      <c r="O79" s="14">
        <v>77128767066</v>
      </c>
      <c r="P79" s="14"/>
      <c r="Q79" s="14">
        <v>0</v>
      </c>
      <c r="R79" s="14"/>
      <c r="S79" s="14">
        <v>77128767066</v>
      </c>
      <c r="T79" s="6"/>
    </row>
    <row r="80" spans="1:20" ht="18.75" x14ac:dyDescent="0.45">
      <c r="A80" s="2" t="s">
        <v>183</v>
      </c>
      <c r="C80" s="7">
        <v>1</v>
      </c>
      <c r="D80" s="6"/>
      <c r="E80" s="14">
        <v>0</v>
      </c>
      <c r="F80" s="6"/>
      <c r="G80" s="7">
        <v>18</v>
      </c>
      <c r="H80" s="6"/>
      <c r="I80" s="14">
        <v>24657534240</v>
      </c>
      <c r="J80" s="14"/>
      <c r="K80" s="14">
        <v>1</v>
      </c>
      <c r="L80" s="14"/>
      <c r="M80" s="14">
        <v>24657534239</v>
      </c>
      <c r="N80" s="14"/>
      <c r="O80" s="14">
        <v>118454806204</v>
      </c>
      <c r="P80" s="14"/>
      <c r="Q80" s="14">
        <v>450120</v>
      </c>
      <c r="R80" s="14"/>
      <c r="S80" s="14">
        <v>118454356084</v>
      </c>
      <c r="T80" s="6"/>
    </row>
    <row r="81" spans="1:20" ht="18.75" x14ac:dyDescent="0.45">
      <c r="A81" s="2" t="s">
        <v>170</v>
      </c>
      <c r="C81" s="7">
        <v>1</v>
      </c>
      <c r="D81" s="6"/>
      <c r="E81" s="14">
        <v>0</v>
      </c>
      <c r="F81" s="6"/>
      <c r="G81" s="7">
        <v>18</v>
      </c>
      <c r="H81" s="6"/>
      <c r="I81" s="14">
        <v>10093406610</v>
      </c>
      <c r="J81" s="14"/>
      <c r="K81" s="14">
        <v>0</v>
      </c>
      <c r="L81" s="14"/>
      <c r="M81" s="14">
        <v>10093406610</v>
      </c>
      <c r="N81" s="14"/>
      <c r="O81" s="14">
        <v>18209570986</v>
      </c>
      <c r="P81" s="14"/>
      <c r="Q81" s="14">
        <v>0</v>
      </c>
      <c r="R81" s="14"/>
      <c r="S81" s="14">
        <v>18209570986</v>
      </c>
      <c r="T81" s="6"/>
    </row>
    <row r="82" spans="1:20" ht="18.75" x14ac:dyDescent="0.45">
      <c r="A82" s="2" t="s">
        <v>167</v>
      </c>
      <c r="C82" s="7">
        <v>5</v>
      </c>
      <c r="D82" s="6"/>
      <c r="E82" s="14">
        <v>0</v>
      </c>
      <c r="F82" s="6"/>
      <c r="G82" s="7">
        <v>18</v>
      </c>
      <c r="H82" s="6"/>
      <c r="I82" s="14">
        <v>0</v>
      </c>
      <c r="J82" s="14"/>
      <c r="K82" s="14">
        <v>0</v>
      </c>
      <c r="L82" s="14"/>
      <c r="M82" s="14">
        <v>0</v>
      </c>
      <c r="N82" s="14"/>
      <c r="O82" s="14">
        <v>107261753400</v>
      </c>
      <c r="P82" s="14"/>
      <c r="Q82" s="14">
        <v>0</v>
      </c>
      <c r="R82" s="14"/>
      <c r="S82" s="14">
        <v>107261753400</v>
      </c>
      <c r="T82" s="6"/>
    </row>
    <row r="83" spans="1:20" ht="18.75" x14ac:dyDescent="0.45">
      <c r="A83" s="2" t="s">
        <v>191</v>
      </c>
      <c r="C83" s="7">
        <v>5</v>
      </c>
      <c r="D83" s="6"/>
      <c r="E83" s="14">
        <v>0</v>
      </c>
      <c r="F83" s="6"/>
      <c r="G83" s="7">
        <v>18</v>
      </c>
      <c r="H83" s="6"/>
      <c r="I83" s="14">
        <v>25315068480</v>
      </c>
      <c r="J83" s="14"/>
      <c r="K83" s="14">
        <v>2074439</v>
      </c>
      <c r="L83" s="14"/>
      <c r="M83" s="14">
        <v>25312994041</v>
      </c>
      <c r="N83" s="14"/>
      <c r="O83" s="14">
        <v>103791780768</v>
      </c>
      <c r="P83" s="14"/>
      <c r="Q83" s="14">
        <v>66752572</v>
      </c>
      <c r="R83" s="14"/>
      <c r="S83" s="14">
        <v>103725028196</v>
      </c>
      <c r="T83" s="6"/>
    </row>
    <row r="84" spans="1:20" ht="18.75" x14ac:dyDescent="0.45">
      <c r="A84" s="2" t="s">
        <v>194</v>
      </c>
      <c r="C84" s="7">
        <v>7</v>
      </c>
      <c r="D84" s="6"/>
      <c r="E84" s="14">
        <v>0</v>
      </c>
      <c r="F84" s="6"/>
      <c r="G84" s="7">
        <v>8</v>
      </c>
      <c r="H84" s="6"/>
      <c r="I84" s="14">
        <v>15109</v>
      </c>
      <c r="J84" s="14"/>
      <c r="K84" s="14">
        <v>10</v>
      </c>
      <c r="L84" s="14"/>
      <c r="M84" s="14">
        <v>15099</v>
      </c>
      <c r="N84" s="14"/>
      <c r="O84" s="14">
        <v>33478</v>
      </c>
      <c r="P84" s="14"/>
      <c r="Q84" s="14">
        <v>38</v>
      </c>
      <c r="R84" s="14"/>
      <c r="S84" s="14">
        <v>33440</v>
      </c>
      <c r="T84" s="6"/>
    </row>
    <row r="85" spans="1:20" ht="18.75" x14ac:dyDescent="0.45">
      <c r="A85" s="2" t="s">
        <v>194</v>
      </c>
      <c r="C85" s="7">
        <v>11</v>
      </c>
      <c r="D85" s="6"/>
      <c r="E85" s="14">
        <v>0</v>
      </c>
      <c r="F85" s="6"/>
      <c r="G85" s="7">
        <v>18</v>
      </c>
      <c r="H85" s="6"/>
      <c r="I85" s="14">
        <v>0</v>
      </c>
      <c r="J85" s="14"/>
      <c r="K85" s="14">
        <v>0</v>
      </c>
      <c r="L85" s="14"/>
      <c r="M85" s="14">
        <v>0</v>
      </c>
      <c r="N85" s="14"/>
      <c r="O85" s="14">
        <v>3290958904</v>
      </c>
      <c r="P85" s="14"/>
      <c r="Q85" s="14">
        <v>0</v>
      </c>
      <c r="R85" s="14"/>
      <c r="S85" s="14">
        <v>3290958904</v>
      </c>
      <c r="T85" s="6"/>
    </row>
    <row r="86" spans="1:20" ht="18.75" x14ac:dyDescent="0.45">
      <c r="A86" s="2" t="s">
        <v>254</v>
      </c>
      <c r="C86" s="7">
        <v>15</v>
      </c>
      <c r="D86" s="6"/>
      <c r="E86" s="14">
        <v>0</v>
      </c>
      <c r="F86" s="6"/>
      <c r="G86" s="7">
        <v>18</v>
      </c>
      <c r="H86" s="6"/>
      <c r="I86" s="14">
        <v>0</v>
      </c>
      <c r="J86" s="14"/>
      <c r="K86" s="14">
        <v>0</v>
      </c>
      <c r="L86" s="14"/>
      <c r="M86" s="14">
        <v>0</v>
      </c>
      <c r="N86" s="14"/>
      <c r="O86" s="14">
        <v>28738958897</v>
      </c>
      <c r="P86" s="14"/>
      <c r="Q86" s="14">
        <v>0</v>
      </c>
      <c r="R86" s="14"/>
      <c r="S86" s="14">
        <v>28738958897</v>
      </c>
      <c r="T86" s="6"/>
    </row>
    <row r="87" spans="1:20" ht="18.75" x14ac:dyDescent="0.45">
      <c r="A87" s="2" t="s">
        <v>167</v>
      </c>
      <c r="C87" s="7">
        <v>21</v>
      </c>
      <c r="D87" s="6"/>
      <c r="E87" s="14">
        <v>0</v>
      </c>
      <c r="F87" s="6"/>
      <c r="G87" s="7">
        <v>18</v>
      </c>
      <c r="H87" s="6"/>
      <c r="I87" s="14">
        <v>0</v>
      </c>
      <c r="J87" s="14"/>
      <c r="K87" s="14">
        <v>0</v>
      </c>
      <c r="L87" s="14"/>
      <c r="M87" s="14">
        <v>0</v>
      </c>
      <c r="N87" s="14"/>
      <c r="O87" s="14">
        <v>37282191744</v>
      </c>
      <c r="P87" s="14"/>
      <c r="Q87" s="14">
        <v>0</v>
      </c>
      <c r="R87" s="14"/>
      <c r="S87" s="14">
        <v>37282191744</v>
      </c>
      <c r="T87" s="6"/>
    </row>
    <row r="88" spans="1:20" ht="18.75" x14ac:dyDescent="0.45">
      <c r="A88" s="2" t="s">
        <v>170</v>
      </c>
      <c r="C88" s="7">
        <v>26</v>
      </c>
      <c r="D88" s="6"/>
      <c r="E88" s="14">
        <v>0</v>
      </c>
      <c r="F88" s="6"/>
      <c r="G88" s="7">
        <v>18</v>
      </c>
      <c r="H88" s="6"/>
      <c r="I88" s="14">
        <v>2419726024</v>
      </c>
      <c r="J88" s="14"/>
      <c r="K88" s="14">
        <v>-71393785</v>
      </c>
      <c r="L88" s="14"/>
      <c r="M88" s="14">
        <v>2491119809</v>
      </c>
      <c r="N88" s="14"/>
      <c r="O88" s="14">
        <v>24197260240</v>
      </c>
      <c r="P88" s="14"/>
      <c r="Q88" s="14">
        <v>15788533</v>
      </c>
      <c r="R88" s="14"/>
      <c r="S88" s="14">
        <v>24181471707</v>
      </c>
      <c r="T88" s="6"/>
    </row>
    <row r="89" spans="1:20" ht="18.75" x14ac:dyDescent="0.45">
      <c r="A89" s="2" t="s">
        <v>170</v>
      </c>
      <c r="C89" s="7">
        <v>3</v>
      </c>
      <c r="D89" s="6"/>
      <c r="E89" s="14">
        <v>0</v>
      </c>
      <c r="F89" s="6"/>
      <c r="G89" s="7">
        <v>18</v>
      </c>
      <c r="H89" s="6"/>
      <c r="I89" s="14">
        <v>1915616432</v>
      </c>
      <c r="J89" s="14"/>
      <c r="K89" s="14">
        <v>-10921984</v>
      </c>
      <c r="L89" s="14"/>
      <c r="M89" s="14">
        <v>1926538416</v>
      </c>
      <c r="N89" s="14"/>
      <c r="O89" s="14">
        <v>19114520491</v>
      </c>
      <c r="P89" s="14"/>
      <c r="Q89" s="14">
        <v>3555538</v>
      </c>
      <c r="R89" s="14"/>
      <c r="S89" s="14">
        <v>19110964953</v>
      </c>
      <c r="T89" s="6"/>
    </row>
    <row r="90" spans="1:20" ht="18.75" x14ac:dyDescent="0.45">
      <c r="A90" s="2" t="s">
        <v>170</v>
      </c>
      <c r="C90" s="7">
        <v>9</v>
      </c>
      <c r="D90" s="6"/>
      <c r="E90" s="14">
        <v>0</v>
      </c>
      <c r="F90" s="6"/>
      <c r="G90" s="7">
        <v>18</v>
      </c>
      <c r="H90" s="6"/>
      <c r="I90" s="14">
        <v>4234520544</v>
      </c>
      <c r="J90" s="14"/>
      <c r="K90" s="14">
        <v>-56584094</v>
      </c>
      <c r="L90" s="14"/>
      <c r="M90" s="14">
        <v>4291104638</v>
      </c>
      <c r="N90" s="14"/>
      <c r="O90" s="14">
        <v>34934794488</v>
      </c>
      <c r="P90" s="14"/>
      <c r="Q90" s="14">
        <v>129780</v>
      </c>
      <c r="R90" s="14"/>
      <c r="S90" s="14">
        <v>34934664708</v>
      </c>
      <c r="T90" s="6"/>
    </row>
    <row r="91" spans="1:20" ht="18.75" x14ac:dyDescent="0.45">
      <c r="A91" s="2" t="s">
        <v>176</v>
      </c>
      <c r="C91" s="7">
        <v>19</v>
      </c>
      <c r="D91" s="6"/>
      <c r="E91" s="14">
        <v>0</v>
      </c>
      <c r="F91" s="6"/>
      <c r="G91" s="7">
        <v>18</v>
      </c>
      <c r="H91" s="6"/>
      <c r="I91" s="14">
        <v>0</v>
      </c>
      <c r="J91" s="14"/>
      <c r="K91" s="14">
        <v>0</v>
      </c>
      <c r="L91" s="14"/>
      <c r="M91" s="14">
        <v>0</v>
      </c>
      <c r="N91" s="14"/>
      <c r="O91" s="14">
        <v>34958694018</v>
      </c>
      <c r="P91" s="14"/>
      <c r="Q91" s="14">
        <v>0</v>
      </c>
      <c r="R91" s="14"/>
      <c r="S91" s="14">
        <v>34958694018</v>
      </c>
      <c r="T91" s="6"/>
    </row>
    <row r="92" spans="1:20" ht="18.75" x14ac:dyDescent="0.45">
      <c r="A92" s="2" t="s">
        <v>170</v>
      </c>
      <c r="C92" s="7">
        <v>22</v>
      </c>
      <c r="D92" s="6"/>
      <c r="E92" s="14">
        <v>0</v>
      </c>
      <c r="F92" s="6"/>
      <c r="G92" s="7">
        <v>18</v>
      </c>
      <c r="H92" s="6"/>
      <c r="I92" s="14">
        <v>1513424744</v>
      </c>
      <c r="J92" s="14"/>
      <c r="K92" s="14">
        <v>-14587519</v>
      </c>
      <c r="L92" s="14"/>
      <c r="M92" s="14">
        <v>1528012263</v>
      </c>
      <c r="N92" s="14"/>
      <c r="O92" s="14">
        <v>7058630184</v>
      </c>
      <c r="P92" s="14"/>
      <c r="Q92" s="14">
        <v>0</v>
      </c>
      <c r="R92" s="14"/>
      <c r="S92" s="14">
        <v>7058630184</v>
      </c>
      <c r="T92" s="6"/>
    </row>
    <row r="93" spans="1:20" ht="18.75" x14ac:dyDescent="0.45">
      <c r="A93" s="2" t="s">
        <v>205</v>
      </c>
      <c r="C93" s="7">
        <v>26</v>
      </c>
      <c r="D93" s="6"/>
      <c r="E93" s="14">
        <v>0</v>
      </c>
      <c r="F93" s="6"/>
      <c r="G93" s="7">
        <v>18</v>
      </c>
      <c r="H93" s="6"/>
      <c r="I93" s="14">
        <v>10964383560</v>
      </c>
      <c r="J93" s="14"/>
      <c r="K93" s="14">
        <v>-8146816</v>
      </c>
      <c r="L93" s="14"/>
      <c r="M93" s="14">
        <v>10972530376</v>
      </c>
      <c r="N93" s="14"/>
      <c r="O93" s="14">
        <v>24121643832</v>
      </c>
      <c r="P93" s="14"/>
      <c r="Q93" s="14">
        <v>21309854</v>
      </c>
      <c r="R93" s="14"/>
      <c r="S93" s="14">
        <v>24100333978</v>
      </c>
      <c r="T93" s="6"/>
    </row>
    <row r="94" spans="1:20" ht="18.75" x14ac:dyDescent="0.45">
      <c r="A94" s="2" t="s">
        <v>208</v>
      </c>
      <c r="C94" s="7">
        <v>2</v>
      </c>
      <c r="D94" s="6"/>
      <c r="E94" s="14">
        <v>0</v>
      </c>
      <c r="F94" s="6"/>
      <c r="G94" s="7">
        <v>18</v>
      </c>
      <c r="H94" s="6"/>
      <c r="I94" s="14">
        <v>4915068480</v>
      </c>
      <c r="J94" s="14"/>
      <c r="K94" s="14">
        <v>-206218</v>
      </c>
      <c r="L94" s="14"/>
      <c r="M94" s="14">
        <v>4915274698</v>
      </c>
      <c r="N94" s="14"/>
      <c r="O94" s="14">
        <v>10485479424</v>
      </c>
      <c r="P94" s="14"/>
      <c r="Q94" s="14">
        <v>5774100</v>
      </c>
      <c r="R94" s="14"/>
      <c r="S94" s="14">
        <v>10479705324</v>
      </c>
      <c r="T94" s="6"/>
    </row>
    <row r="95" spans="1:20" ht="18.75" x14ac:dyDescent="0.45">
      <c r="A95" s="2" t="s">
        <v>208</v>
      </c>
      <c r="C95" s="7">
        <v>6</v>
      </c>
      <c r="D95" s="6"/>
      <c r="E95" s="14">
        <v>0</v>
      </c>
      <c r="F95" s="6"/>
      <c r="G95" s="7">
        <v>18</v>
      </c>
      <c r="H95" s="6"/>
      <c r="I95" s="14">
        <v>12098630130</v>
      </c>
      <c r="J95" s="14"/>
      <c r="K95" s="14">
        <v>-1519015</v>
      </c>
      <c r="L95" s="14"/>
      <c r="M95" s="14">
        <v>12100149145</v>
      </c>
      <c r="N95" s="14"/>
      <c r="O95" s="14">
        <v>24197260260</v>
      </c>
      <c r="P95" s="14"/>
      <c r="Q95" s="14">
        <v>36456378</v>
      </c>
      <c r="R95" s="14"/>
      <c r="S95" s="14">
        <v>24160803882</v>
      </c>
      <c r="T95" s="6"/>
    </row>
    <row r="96" spans="1:20" ht="18.75" x14ac:dyDescent="0.45">
      <c r="A96" s="2" t="s">
        <v>208</v>
      </c>
      <c r="C96" s="7">
        <v>12</v>
      </c>
      <c r="D96" s="6"/>
      <c r="E96" s="14">
        <v>0</v>
      </c>
      <c r="F96" s="6"/>
      <c r="G96" s="7">
        <v>18</v>
      </c>
      <c r="H96" s="6"/>
      <c r="I96" s="14">
        <v>11720547930</v>
      </c>
      <c r="J96" s="14"/>
      <c r="K96" s="14">
        <v>-2932050</v>
      </c>
      <c r="L96" s="14"/>
      <c r="M96" s="14">
        <v>11723479980</v>
      </c>
      <c r="N96" s="14"/>
      <c r="O96" s="14">
        <v>21096986274</v>
      </c>
      <c r="P96" s="14"/>
      <c r="Q96" s="14">
        <v>52776885</v>
      </c>
      <c r="R96" s="14"/>
      <c r="S96" s="14">
        <v>21044209389</v>
      </c>
      <c r="T96" s="6"/>
    </row>
    <row r="97" spans="1:20" ht="18.75" x14ac:dyDescent="0.45">
      <c r="A97" s="2" t="s">
        <v>215</v>
      </c>
      <c r="C97" s="7">
        <v>15</v>
      </c>
      <c r="D97" s="6"/>
      <c r="E97" s="14">
        <v>0</v>
      </c>
      <c r="F97" s="6"/>
      <c r="G97" s="7">
        <v>8</v>
      </c>
      <c r="H97" s="6"/>
      <c r="I97" s="14">
        <v>69387606</v>
      </c>
      <c r="J97" s="14"/>
      <c r="K97" s="14">
        <v>227353</v>
      </c>
      <c r="L97" s="14"/>
      <c r="M97" s="14">
        <v>69160253</v>
      </c>
      <c r="N97" s="14"/>
      <c r="O97" s="14">
        <v>69390891</v>
      </c>
      <c r="P97" s="14"/>
      <c r="Q97" s="14">
        <v>227365</v>
      </c>
      <c r="R97" s="14"/>
      <c r="S97" s="14">
        <v>69163526</v>
      </c>
      <c r="T97" s="6"/>
    </row>
    <row r="98" spans="1:20" ht="18.75" x14ac:dyDescent="0.45">
      <c r="A98" s="2" t="s">
        <v>218</v>
      </c>
      <c r="C98" s="7">
        <v>1</v>
      </c>
      <c r="D98" s="6"/>
      <c r="E98" s="14">
        <v>0</v>
      </c>
      <c r="F98" s="6"/>
      <c r="G98" s="7">
        <v>18</v>
      </c>
      <c r="H98" s="6"/>
      <c r="I98" s="14">
        <v>13315068480</v>
      </c>
      <c r="J98" s="14"/>
      <c r="K98" s="14">
        <v>1</v>
      </c>
      <c r="L98" s="14"/>
      <c r="M98" s="14">
        <v>13315068479</v>
      </c>
      <c r="N98" s="14"/>
      <c r="O98" s="14">
        <v>22635616416</v>
      </c>
      <c r="P98" s="14"/>
      <c r="Q98" s="14">
        <v>1</v>
      </c>
      <c r="R98" s="14"/>
      <c r="S98" s="14">
        <v>22635616415</v>
      </c>
      <c r="T98" s="6"/>
    </row>
    <row r="99" spans="1:20" ht="18.75" x14ac:dyDescent="0.45">
      <c r="A99" s="2" t="s">
        <v>167</v>
      </c>
      <c r="C99" s="7">
        <v>16</v>
      </c>
      <c r="D99" s="6"/>
      <c r="E99" s="14">
        <v>0</v>
      </c>
      <c r="F99" s="6"/>
      <c r="G99" s="7">
        <v>18</v>
      </c>
      <c r="H99" s="6"/>
      <c r="I99" s="14">
        <v>56049374233</v>
      </c>
      <c r="J99" s="14"/>
      <c r="K99" s="14">
        <v>-406524999</v>
      </c>
      <c r="L99" s="14"/>
      <c r="M99" s="14">
        <v>56455899232</v>
      </c>
      <c r="N99" s="14"/>
      <c r="O99" s="14">
        <v>110352865733</v>
      </c>
      <c r="P99" s="14"/>
      <c r="Q99" s="14">
        <v>0</v>
      </c>
      <c r="R99" s="14"/>
      <c r="S99" s="14">
        <v>110352865733</v>
      </c>
      <c r="T99" s="6"/>
    </row>
    <row r="100" spans="1:20" ht="18.75" x14ac:dyDescent="0.45">
      <c r="A100" s="2" t="s">
        <v>167</v>
      </c>
      <c r="C100" s="7">
        <v>20</v>
      </c>
      <c r="D100" s="6"/>
      <c r="E100" s="14">
        <v>0</v>
      </c>
      <c r="F100" s="6"/>
      <c r="G100" s="7">
        <v>18</v>
      </c>
      <c r="H100" s="6"/>
      <c r="I100" s="14">
        <v>3402739710</v>
      </c>
      <c r="J100" s="14"/>
      <c r="K100" s="14">
        <v>-1411671</v>
      </c>
      <c r="L100" s="14"/>
      <c r="M100" s="14">
        <v>3404151381</v>
      </c>
      <c r="N100" s="14"/>
      <c r="O100" s="14">
        <v>4650410937</v>
      </c>
      <c r="P100" s="14"/>
      <c r="Q100" s="14">
        <v>14116705</v>
      </c>
      <c r="R100" s="14"/>
      <c r="S100" s="14">
        <v>4636294232</v>
      </c>
      <c r="T100" s="6"/>
    </row>
    <row r="101" spans="1:20" ht="18.75" x14ac:dyDescent="0.45">
      <c r="A101" s="2" t="s">
        <v>173</v>
      </c>
      <c r="C101" s="7">
        <v>24</v>
      </c>
      <c r="D101" s="6"/>
      <c r="E101" s="14">
        <v>0</v>
      </c>
      <c r="F101" s="6"/>
      <c r="G101" s="7">
        <v>18</v>
      </c>
      <c r="H101" s="6"/>
      <c r="I101" s="14">
        <v>12854794500</v>
      </c>
      <c r="J101" s="14"/>
      <c r="K101" s="14">
        <v>-6383683</v>
      </c>
      <c r="L101" s="14"/>
      <c r="M101" s="14">
        <v>12861178183</v>
      </c>
      <c r="N101" s="14"/>
      <c r="O101" s="14">
        <v>15854246550</v>
      </c>
      <c r="P101" s="14"/>
      <c r="Q101" s="14">
        <v>38302097</v>
      </c>
      <c r="R101" s="14"/>
      <c r="S101" s="14">
        <v>15815944453</v>
      </c>
      <c r="T101" s="6"/>
    </row>
    <row r="102" spans="1:20" ht="18.75" x14ac:dyDescent="0.45">
      <c r="A102" s="2" t="s">
        <v>170</v>
      </c>
      <c r="C102" s="7">
        <v>9</v>
      </c>
      <c r="D102" s="6"/>
      <c r="E102" s="14">
        <v>0</v>
      </c>
      <c r="F102" s="6"/>
      <c r="G102" s="7">
        <v>18</v>
      </c>
      <c r="H102" s="6"/>
      <c r="I102" s="14">
        <v>46781095872</v>
      </c>
      <c r="J102" s="14"/>
      <c r="K102" s="14">
        <v>269512327</v>
      </c>
      <c r="L102" s="14"/>
      <c r="M102" s="14">
        <v>46511583545</v>
      </c>
      <c r="N102" s="14"/>
      <c r="O102" s="14">
        <v>46781095872</v>
      </c>
      <c r="P102" s="14"/>
      <c r="Q102" s="14">
        <v>269512327</v>
      </c>
      <c r="R102" s="14"/>
      <c r="S102" s="14">
        <v>46511583545</v>
      </c>
      <c r="T102" s="6"/>
    </row>
    <row r="103" spans="1:20" ht="18.75" thickBot="1" x14ac:dyDescent="0.45">
      <c r="C103" s="6"/>
      <c r="D103" s="6"/>
      <c r="E103" s="6"/>
      <c r="F103" s="6"/>
      <c r="G103" s="6"/>
      <c r="H103" s="6"/>
      <c r="I103" s="21">
        <f>SUM(I8:I102)</f>
        <v>1035868517044</v>
      </c>
      <c r="J103" s="6"/>
      <c r="K103" s="21">
        <f>SUM(K8:K102)</f>
        <v>-308721982</v>
      </c>
      <c r="L103" s="6"/>
      <c r="M103" s="21">
        <f>SUM(M8:M102)</f>
        <v>1036177239026</v>
      </c>
      <c r="N103" s="6"/>
      <c r="O103" s="21">
        <f>SUM(O8:O102)</f>
        <v>7141034602005</v>
      </c>
      <c r="P103" s="6"/>
      <c r="Q103" s="21">
        <f>SUM(Q8:Q102)</f>
        <v>537349149</v>
      </c>
      <c r="R103" s="6"/>
      <c r="S103" s="21">
        <f>SUM(S8:S102)</f>
        <v>7140497252856</v>
      </c>
      <c r="T103" s="6"/>
    </row>
    <row r="104" spans="1:20" ht="18.7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6"/>
  <sheetViews>
    <sheetView rightToLeft="1" view="pageBreakPreview" topLeftCell="A2" zoomScale="85" zoomScaleNormal="115" zoomScaleSheetLayoutView="85" workbookViewId="0">
      <selection activeCell="E23" sqref="E23"/>
    </sheetView>
  </sheetViews>
  <sheetFormatPr defaultRowHeight="18" x14ac:dyDescent="0.4"/>
  <cols>
    <col min="1" max="1" width="28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27.75" x14ac:dyDescent="0.4">
      <c r="A3" s="38" t="s">
        <v>228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ht="27.75" x14ac:dyDescent="0.4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6" spans="1:19" ht="27.75" x14ac:dyDescent="0.4">
      <c r="A6" s="38" t="s">
        <v>3</v>
      </c>
      <c r="C6" s="39" t="s">
        <v>255</v>
      </c>
      <c r="D6" s="39" t="s">
        <v>255</v>
      </c>
      <c r="E6" s="39" t="s">
        <v>255</v>
      </c>
      <c r="F6" s="39" t="s">
        <v>255</v>
      </c>
      <c r="G6" s="39" t="s">
        <v>255</v>
      </c>
      <c r="I6" s="39" t="s">
        <v>230</v>
      </c>
      <c r="J6" s="39" t="s">
        <v>230</v>
      </c>
      <c r="K6" s="39" t="s">
        <v>230</v>
      </c>
      <c r="L6" s="39" t="s">
        <v>230</v>
      </c>
      <c r="M6" s="39" t="s">
        <v>230</v>
      </c>
      <c r="O6" s="39" t="s">
        <v>231</v>
      </c>
      <c r="P6" s="39" t="s">
        <v>231</v>
      </c>
      <c r="Q6" s="39" t="s">
        <v>231</v>
      </c>
      <c r="R6" s="39" t="s">
        <v>231</v>
      </c>
      <c r="S6" s="39" t="s">
        <v>231</v>
      </c>
    </row>
    <row r="7" spans="1:19" ht="27.75" x14ac:dyDescent="0.4">
      <c r="A7" s="39" t="s">
        <v>3</v>
      </c>
      <c r="C7" s="41" t="s">
        <v>256</v>
      </c>
      <c r="E7" s="41" t="s">
        <v>257</v>
      </c>
      <c r="G7" s="41" t="s">
        <v>258</v>
      </c>
      <c r="I7" s="41" t="s">
        <v>259</v>
      </c>
      <c r="K7" s="41" t="s">
        <v>235</v>
      </c>
      <c r="M7" s="41" t="s">
        <v>260</v>
      </c>
      <c r="O7" s="41" t="s">
        <v>259</v>
      </c>
      <c r="Q7" s="41" t="s">
        <v>235</v>
      </c>
      <c r="S7" s="41" t="s">
        <v>260</v>
      </c>
    </row>
    <row r="8" spans="1:19" ht="18.75" x14ac:dyDescent="0.45">
      <c r="A8" s="2" t="s">
        <v>21</v>
      </c>
      <c r="C8" s="4" t="s">
        <v>261</v>
      </c>
      <c r="D8" s="4"/>
      <c r="E8" s="7">
        <v>56139402</v>
      </c>
      <c r="F8" s="6"/>
      <c r="G8" s="7">
        <v>720</v>
      </c>
      <c r="H8" s="6"/>
      <c r="I8" s="22">
        <v>0</v>
      </c>
      <c r="J8" s="22"/>
      <c r="K8" s="22">
        <v>0</v>
      </c>
      <c r="L8" s="22"/>
      <c r="M8" s="22">
        <v>0</v>
      </c>
      <c r="N8" s="22"/>
      <c r="O8" s="22">
        <v>40420369440</v>
      </c>
      <c r="P8" s="22"/>
      <c r="Q8" s="22">
        <v>0</v>
      </c>
      <c r="R8" s="22"/>
      <c r="S8" s="7">
        <f>O8-Q8</f>
        <v>40420369440</v>
      </c>
    </row>
    <row r="9" spans="1:19" ht="18.75" x14ac:dyDescent="0.45">
      <c r="A9" s="2" t="s">
        <v>262</v>
      </c>
      <c r="C9" s="4" t="s">
        <v>83</v>
      </c>
      <c r="D9" s="4"/>
      <c r="E9" s="7">
        <v>1800000</v>
      </c>
      <c r="F9" s="6"/>
      <c r="G9" s="7">
        <v>1930</v>
      </c>
      <c r="H9" s="6"/>
      <c r="I9" s="22">
        <v>0</v>
      </c>
      <c r="J9" s="22"/>
      <c r="K9" s="22">
        <v>0</v>
      </c>
      <c r="L9" s="22"/>
      <c r="M9" s="22">
        <v>0</v>
      </c>
      <c r="N9" s="22"/>
      <c r="O9" s="22">
        <v>3474000000</v>
      </c>
      <c r="P9" s="22"/>
      <c r="Q9" s="22">
        <v>0</v>
      </c>
      <c r="R9" s="22"/>
      <c r="S9" s="7">
        <f t="shared" ref="S9:S14" si="0">O9-Q9</f>
        <v>3474000000</v>
      </c>
    </row>
    <row r="10" spans="1:19" ht="18.75" x14ac:dyDescent="0.45">
      <c r="A10" s="2" t="s">
        <v>17</v>
      </c>
      <c r="C10" s="4" t="s">
        <v>263</v>
      </c>
      <c r="D10" s="4"/>
      <c r="E10" s="7">
        <v>59405940</v>
      </c>
      <c r="F10" s="6"/>
      <c r="G10" s="7">
        <v>300</v>
      </c>
      <c r="H10" s="6"/>
      <c r="I10" s="22">
        <v>0</v>
      </c>
      <c r="J10" s="22"/>
      <c r="K10" s="22">
        <v>0</v>
      </c>
      <c r="L10" s="22"/>
      <c r="M10" s="22">
        <v>0</v>
      </c>
      <c r="N10" s="22"/>
      <c r="O10" s="22">
        <v>17821782000</v>
      </c>
      <c r="P10" s="22"/>
      <c r="Q10" s="22">
        <v>498345435</v>
      </c>
      <c r="R10" s="22"/>
      <c r="S10" s="7">
        <f t="shared" si="0"/>
        <v>17323436565</v>
      </c>
    </row>
    <row r="11" spans="1:19" ht="18.75" x14ac:dyDescent="0.45">
      <c r="A11" s="2" t="s">
        <v>18</v>
      </c>
      <c r="C11" s="4" t="s">
        <v>264</v>
      </c>
      <c r="D11" s="4"/>
      <c r="E11" s="7">
        <v>5487000</v>
      </c>
      <c r="F11" s="6"/>
      <c r="G11" s="7">
        <v>17500</v>
      </c>
      <c r="H11" s="6"/>
      <c r="I11" s="22">
        <v>0</v>
      </c>
      <c r="J11" s="22"/>
      <c r="K11" s="22">
        <v>0</v>
      </c>
      <c r="L11" s="22"/>
      <c r="M11" s="22">
        <v>0</v>
      </c>
      <c r="N11" s="22"/>
      <c r="O11" s="22">
        <v>96022500000</v>
      </c>
      <c r="P11" s="22"/>
      <c r="Q11" s="22">
        <v>0</v>
      </c>
      <c r="R11" s="22"/>
      <c r="S11" s="7">
        <f t="shared" si="0"/>
        <v>96022500000</v>
      </c>
    </row>
    <row r="12" spans="1:19" ht="18.75" x14ac:dyDescent="0.45">
      <c r="A12" s="2" t="s">
        <v>265</v>
      </c>
      <c r="C12" s="4" t="s">
        <v>266</v>
      </c>
      <c r="D12" s="4"/>
      <c r="E12" s="7">
        <v>325402</v>
      </c>
      <c r="F12" s="6"/>
      <c r="G12" s="7">
        <v>430</v>
      </c>
      <c r="H12" s="6"/>
      <c r="I12" s="22">
        <v>0</v>
      </c>
      <c r="J12" s="22"/>
      <c r="K12" s="22">
        <v>0</v>
      </c>
      <c r="L12" s="22"/>
      <c r="M12" s="22">
        <v>0</v>
      </c>
      <c r="N12" s="22"/>
      <c r="O12" s="22">
        <v>139922860</v>
      </c>
      <c r="P12" s="22"/>
      <c r="Q12" s="22">
        <v>0</v>
      </c>
      <c r="R12" s="22"/>
      <c r="S12" s="7">
        <f t="shared" si="0"/>
        <v>139922860</v>
      </c>
    </row>
    <row r="13" spans="1:19" ht="18.75" x14ac:dyDescent="0.45">
      <c r="A13" s="2" t="s">
        <v>267</v>
      </c>
      <c r="C13" s="4" t="s">
        <v>268</v>
      </c>
      <c r="D13" s="4"/>
      <c r="E13" s="7">
        <v>2500000</v>
      </c>
      <c r="F13" s="6"/>
      <c r="G13" s="7">
        <v>1700</v>
      </c>
      <c r="H13" s="6"/>
      <c r="I13" s="22">
        <v>0</v>
      </c>
      <c r="J13" s="22"/>
      <c r="K13" s="22">
        <v>0</v>
      </c>
      <c r="L13" s="22"/>
      <c r="M13" s="22">
        <v>0</v>
      </c>
      <c r="N13" s="22"/>
      <c r="O13" s="22">
        <v>4250000000</v>
      </c>
      <c r="P13" s="22"/>
      <c r="Q13" s="22">
        <v>2908966</v>
      </c>
      <c r="R13" s="22"/>
      <c r="S13" s="7">
        <f t="shared" si="0"/>
        <v>4247091034</v>
      </c>
    </row>
    <row r="14" spans="1:19" s="4" customFormat="1" ht="18.75" x14ac:dyDescent="0.45">
      <c r="A14" s="36" t="s">
        <v>342</v>
      </c>
      <c r="C14" s="4" t="s">
        <v>343</v>
      </c>
      <c r="E14" s="5">
        <v>487840</v>
      </c>
      <c r="G14" s="5">
        <v>2103</v>
      </c>
      <c r="I14" s="22">
        <v>0</v>
      </c>
      <c r="K14" s="22">
        <v>0</v>
      </c>
      <c r="M14" s="22">
        <v>0</v>
      </c>
      <c r="O14" s="5">
        <v>1025440500</v>
      </c>
      <c r="Q14" s="5">
        <v>0</v>
      </c>
      <c r="S14" s="7">
        <f t="shared" si="0"/>
        <v>1025440500</v>
      </c>
    </row>
    <row r="15" spans="1:19" s="4" customFormat="1" ht="18.75" thickBot="1" x14ac:dyDescent="0.45">
      <c r="I15" s="23">
        <f>SUM(I8:I14)</f>
        <v>0</v>
      </c>
      <c r="J15" s="24"/>
      <c r="K15" s="23">
        <f>SUM(K8:K14)</f>
        <v>0</v>
      </c>
      <c r="L15" s="24"/>
      <c r="M15" s="23">
        <f>SUM(M8:M14)</f>
        <v>0</v>
      </c>
      <c r="N15" s="24"/>
      <c r="O15" s="23">
        <f>SUM(O8:O14)</f>
        <v>163154014800</v>
      </c>
      <c r="P15" s="24"/>
      <c r="Q15" s="23">
        <f>SUM(Q8:Q14)</f>
        <v>501254401</v>
      </c>
      <c r="R15" s="24"/>
      <c r="S15" s="10">
        <f>SUM(S8:S14)</f>
        <v>162652760399</v>
      </c>
    </row>
    <row r="16" spans="1:19" ht="18.7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1"/>
  <sheetViews>
    <sheetView rightToLeft="1" view="pageBreakPreview" zoomScale="60" zoomScaleNormal="100" workbookViewId="0">
      <selection activeCell="U11" sqref="U11"/>
    </sheetView>
  </sheetViews>
  <sheetFormatPr defaultRowHeight="18" x14ac:dyDescent="0.4"/>
  <cols>
    <col min="1" max="1" width="46.140625" style="1" bestFit="1" customWidth="1"/>
    <col min="2" max="2" width="1" style="1" customWidth="1"/>
    <col min="3" max="3" width="14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38.85546875" style="1" bestFit="1" customWidth="1"/>
    <col min="10" max="10" width="1" style="1" customWidth="1"/>
    <col min="11" max="11" width="14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1.28515625" style="1" bestFit="1" customWidth="1"/>
    <col min="16" max="16" width="2.140625" style="1" customWidth="1"/>
    <col min="17" max="17" width="38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ht="5.25" customHeight="1" x14ac:dyDescent="0.4"/>
    <row r="2" spans="1:17" ht="27.75" x14ac:dyDescent="0.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27.75" x14ac:dyDescent="0.4">
      <c r="A3" s="38" t="s">
        <v>228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27.75" x14ac:dyDescent="0.4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6" spans="1:17" ht="27.75" x14ac:dyDescent="0.4">
      <c r="A6" s="38" t="s">
        <v>3</v>
      </c>
      <c r="C6" s="39" t="s">
        <v>230</v>
      </c>
      <c r="D6" s="39" t="s">
        <v>230</v>
      </c>
      <c r="E6" s="39" t="s">
        <v>230</v>
      </c>
      <c r="F6" s="39" t="s">
        <v>230</v>
      </c>
      <c r="G6" s="39" t="s">
        <v>230</v>
      </c>
      <c r="H6" s="39" t="s">
        <v>230</v>
      </c>
      <c r="I6" s="39" t="s">
        <v>230</v>
      </c>
      <c r="K6" s="39" t="s">
        <v>231</v>
      </c>
      <c r="L6" s="39" t="s">
        <v>231</v>
      </c>
      <c r="M6" s="39" t="s">
        <v>231</v>
      </c>
      <c r="N6" s="39" t="s">
        <v>231</v>
      </c>
      <c r="O6" s="39" t="s">
        <v>231</v>
      </c>
      <c r="P6" s="39" t="s">
        <v>231</v>
      </c>
      <c r="Q6" s="39" t="s">
        <v>231</v>
      </c>
    </row>
    <row r="7" spans="1:17" ht="27.75" x14ac:dyDescent="0.4">
      <c r="A7" s="39" t="s">
        <v>3</v>
      </c>
      <c r="C7" s="41" t="s">
        <v>7</v>
      </c>
      <c r="E7" s="41" t="s">
        <v>269</v>
      </c>
      <c r="G7" s="41" t="s">
        <v>270</v>
      </c>
      <c r="I7" s="41" t="s">
        <v>271</v>
      </c>
      <c r="K7" s="41" t="s">
        <v>7</v>
      </c>
      <c r="M7" s="41" t="s">
        <v>269</v>
      </c>
      <c r="O7" s="41" t="s">
        <v>270</v>
      </c>
      <c r="Q7" s="41" t="s">
        <v>271</v>
      </c>
    </row>
    <row r="8" spans="1:17" s="31" customFormat="1" ht="24.75" x14ac:dyDescent="0.6">
      <c r="A8" s="30" t="s">
        <v>23</v>
      </c>
      <c r="C8" s="32">
        <v>1300044</v>
      </c>
      <c r="D8" s="32"/>
      <c r="E8" s="32">
        <v>245702207418</v>
      </c>
      <c r="F8" s="32"/>
      <c r="G8" s="32">
        <v>245523232695</v>
      </c>
      <c r="H8" s="32"/>
      <c r="I8" s="32">
        <v>178974723</v>
      </c>
      <c r="J8" s="32"/>
      <c r="K8" s="32">
        <v>1300044</v>
      </c>
      <c r="L8" s="32"/>
      <c r="M8" s="32">
        <v>245702207418</v>
      </c>
      <c r="N8" s="32"/>
      <c r="O8" s="32">
        <v>246081512685</v>
      </c>
      <c r="P8" s="32"/>
      <c r="Q8" s="32">
        <v>-379305266</v>
      </c>
    </row>
    <row r="9" spans="1:17" s="31" customFormat="1" ht="24.75" x14ac:dyDescent="0.6">
      <c r="A9" s="30" t="s">
        <v>25</v>
      </c>
      <c r="C9" s="32">
        <v>5000000</v>
      </c>
      <c r="D9" s="32"/>
      <c r="E9" s="32">
        <v>54610073437</v>
      </c>
      <c r="F9" s="32"/>
      <c r="G9" s="32">
        <v>54522587254</v>
      </c>
      <c r="H9" s="32"/>
      <c r="I9" s="32">
        <v>87486183</v>
      </c>
      <c r="J9" s="32"/>
      <c r="K9" s="32">
        <v>5000000</v>
      </c>
      <c r="L9" s="32"/>
      <c r="M9" s="32">
        <v>54610073437</v>
      </c>
      <c r="N9" s="32"/>
      <c r="O9" s="32">
        <v>54618754870</v>
      </c>
      <c r="P9" s="32"/>
      <c r="Q9" s="32">
        <v>-8681432</v>
      </c>
    </row>
    <row r="10" spans="1:17" s="31" customFormat="1" ht="24.75" x14ac:dyDescent="0.6">
      <c r="A10" s="30" t="s">
        <v>28</v>
      </c>
      <c r="C10" s="32">
        <v>112392300</v>
      </c>
      <c r="D10" s="32"/>
      <c r="E10" s="32">
        <v>825637151372</v>
      </c>
      <c r="F10" s="32"/>
      <c r="G10" s="32">
        <v>831569757382</v>
      </c>
      <c r="H10" s="32"/>
      <c r="I10" s="32">
        <v>-5932606009</v>
      </c>
      <c r="J10" s="32"/>
      <c r="K10" s="32">
        <v>112392300</v>
      </c>
      <c r="L10" s="32"/>
      <c r="M10" s="32">
        <v>825637151372</v>
      </c>
      <c r="N10" s="32"/>
      <c r="O10" s="32">
        <v>831569757382</v>
      </c>
      <c r="P10" s="32"/>
      <c r="Q10" s="32">
        <v>-5932606009</v>
      </c>
    </row>
    <row r="11" spans="1:17" s="31" customFormat="1" ht="24.75" x14ac:dyDescent="0.6">
      <c r="A11" s="30" t="s">
        <v>26</v>
      </c>
      <c r="C11" s="32">
        <v>6989940</v>
      </c>
      <c r="D11" s="32"/>
      <c r="E11" s="32">
        <v>100798137328</v>
      </c>
      <c r="F11" s="32"/>
      <c r="G11" s="32">
        <v>100688860536</v>
      </c>
      <c r="H11" s="32"/>
      <c r="I11" s="32">
        <v>109276792</v>
      </c>
      <c r="J11" s="32"/>
      <c r="K11" s="32">
        <v>6989940</v>
      </c>
      <c r="L11" s="32"/>
      <c r="M11" s="32">
        <v>100798137328</v>
      </c>
      <c r="N11" s="32"/>
      <c r="O11" s="32">
        <v>99486925663</v>
      </c>
      <c r="P11" s="32"/>
      <c r="Q11" s="32">
        <v>1311211665</v>
      </c>
    </row>
    <row r="12" spans="1:17" s="31" customFormat="1" ht="24.75" x14ac:dyDescent="0.6">
      <c r="A12" s="30" t="s">
        <v>18</v>
      </c>
      <c r="C12" s="32">
        <v>5487000</v>
      </c>
      <c r="D12" s="32"/>
      <c r="E12" s="32">
        <v>1112060628879</v>
      </c>
      <c r="F12" s="32"/>
      <c r="G12" s="32">
        <v>1094077629181</v>
      </c>
      <c r="H12" s="32"/>
      <c r="I12" s="32">
        <v>17982999698</v>
      </c>
      <c r="J12" s="32"/>
      <c r="K12" s="32">
        <v>5487000</v>
      </c>
      <c r="L12" s="32"/>
      <c r="M12" s="32">
        <v>1112060628879</v>
      </c>
      <c r="N12" s="32"/>
      <c r="O12" s="32">
        <v>1007353426816</v>
      </c>
      <c r="P12" s="32"/>
      <c r="Q12" s="32">
        <v>104707202063</v>
      </c>
    </row>
    <row r="13" spans="1:17" s="31" customFormat="1" ht="24.75" x14ac:dyDescent="0.6">
      <c r="A13" s="30" t="s">
        <v>21</v>
      </c>
      <c r="C13" s="32">
        <v>13994627</v>
      </c>
      <c r="D13" s="32"/>
      <c r="E13" s="32">
        <v>58038189620</v>
      </c>
      <c r="F13" s="32"/>
      <c r="G13" s="32">
        <v>51757392857</v>
      </c>
      <c r="H13" s="32"/>
      <c r="I13" s="32">
        <v>6280796763</v>
      </c>
      <c r="J13" s="32"/>
      <c r="K13" s="32">
        <v>13994627</v>
      </c>
      <c r="L13" s="32"/>
      <c r="M13" s="32">
        <v>58038189620</v>
      </c>
      <c r="N13" s="32"/>
      <c r="O13" s="32">
        <v>63102888224</v>
      </c>
      <c r="P13" s="32"/>
      <c r="Q13" s="32">
        <v>-5064698603</v>
      </c>
    </row>
    <row r="14" spans="1:17" s="31" customFormat="1" ht="24.75" x14ac:dyDescent="0.6">
      <c r="A14" s="30" t="s">
        <v>17</v>
      </c>
      <c r="C14" s="32">
        <v>59405940</v>
      </c>
      <c r="D14" s="32"/>
      <c r="E14" s="32">
        <v>844627545019</v>
      </c>
      <c r="F14" s="32"/>
      <c r="G14" s="32">
        <v>830986423373</v>
      </c>
      <c r="H14" s="32"/>
      <c r="I14" s="32">
        <v>13641121646</v>
      </c>
      <c r="J14" s="32"/>
      <c r="K14" s="32">
        <v>59405940</v>
      </c>
      <c r="L14" s="32"/>
      <c r="M14" s="32">
        <v>844627545019</v>
      </c>
      <c r="N14" s="32"/>
      <c r="O14" s="32">
        <v>780238653285</v>
      </c>
      <c r="P14" s="32"/>
      <c r="Q14" s="32">
        <v>64388891734</v>
      </c>
    </row>
    <row r="15" spans="1:17" s="31" customFormat="1" ht="24.75" x14ac:dyDescent="0.6">
      <c r="A15" s="30" t="s">
        <v>15</v>
      </c>
      <c r="C15" s="32">
        <v>38137</v>
      </c>
      <c r="D15" s="32"/>
      <c r="E15" s="32">
        <v>26537059</v>
      </c>
      <c r="F15" s="32"/>
      <c r="G15" s="32">
        <v>26537059</v>
      </c>
      <c r="H15" s="32"/>
      <c r="I15" s="32">
        <v>0</v>
      </c>
      <c r="J15" s="32"/>
      <c r="K15" s="32">
        <v>38137</v>
      </c>
      <c r="L15" s="32"/>
      <c r="M15" s="32">
        <v>26537059</v>
      </c>
      <c r="N15" s="32"/>
      <c r="O15" s="32">
        <v>26537059</v>
      </c>
      <c r="P15" s="32"/>
      <c r="Q15" s="32">
        <v>0</v>
      </c>
    </row>
    <row r="16" spans="1:17" s="31" customFormat="1" ht="24.75" x14ac:dyDescent="0.6">
      <c r="A16" s="30" t="s">
        <v>24</v>
      </c>
      <c r="C16" s="32">
        <v>3500000</v>
      </c>
      <c r="D16" s="32"/>
      <c r="E16" s="32">
        <v>34958437500</v>
      </c>
      <c r="F16" s="32"/>
      <c r="G16" s="32">
        <v>34958437500</v>
      </c>
      <c r="H16" s="32"/>
      <c r="I16" s="32">
        <v>0</v>
      </c>
      <c r="J16" s="32"/>
      <c r="K16" s="32">
        <v>3500000</v>
      </c>
      <c r="L16" s="32"/>
      <c r="M16" s="32">
        <v>34958437500</v>
      </c>
      <c r="N16" s="32"/>
      <c r="O16" s="32">
        <v>35029192223</v>
      </c>
      <c r="P16" s="32"/>
      <c r="Q16" s="32">
        <v>-70754723</v>
      </c>
    </row>
    <row r="17" spans="1:17" s="31" customFormat="1" ht="24.75" x14ac:dyDescent="0.6">
      <c r="A17" s="30" t="s">
        <v>22</v>
      </c>
      <c r="C17" s="32">
        <v>7000000</v>
      </c>
      <c r="D17" s="32"/>
      <c r="E17" s="32">
        <v>73482635625</v>
      </c>
      <c r="F17" s="32"/>
      <c r="G17" s="32">
        <v>73381794306</v>
      </c>
      <c r="H17" s="32"/>
      <c r="I17" s="32">
        <v>100841319</v>
      </c>
      <c r="J17" s="32"/>
      <c r="K17" s="32">
        <v>7000000</v>
      </c>
      <c r="L17" s="32"/>
      <c r="M17" s="32">
        <v>73482635625</v>
      </c>
      <c r="N17" s="32"/>
      <c r="O17" s="32">
        <v>73553272203</v>
      </c>
      <c r="P17" s="32"/>
      <c r="Q17" s="32">
        <v>-70636578</v>
      </c>
    </row>
    <row r="18" spans="1:17" s="31" customFormat="1" ht="24.75" x14ac:dyDescent="0.6">
      <c r="A18" s="30" t="s">
        <v>20</v>
      </c>
      <c r="C18" s="32">
        <v>2300067</v>
      </c>
      <c r="D18" s="32"/>
      <c r="E18" s="32">
        <v>5651935318</v>
      </c>
      <c r="F18" s="32"/>
      <c r="G18" s="32">
        <v>4143011221</v>
      </c>
      <c r="H18" s="32"/>
      <c r="I18" s="32">
        <v>1508924097</v>
      </c>
      <c r="J18" s="32"/>
      <c r="K18" s="32">
        <v>2300067</v>
      </c>
      <c r="L18" s="32"/>
      <c r="M18" s="32">
        <v>5651935318</v>
      </c>
      <c r="N18" s="32"/>
      <c r="O18" s="32">
        <v>7993400579</v>
      </c>
      <c r="P18" s="32"/>
      <c r="Q18" s="32">
        <v>-2341465260</v>
      </c>
    </row>
    <row r="19" spans="1:17" s="31" customFormat="1" ht="24.75" x14ac:dyDescent="0.6">
      <c r="A19" s="30" t="s">
        <v>27</v>
      </c>
      <c r="C19" s="32">
        <v>455348</v>
      </c>
      <c r="D19" s="32"/>
      <c r="E19" s="32">
        <v>59069347661</v>
      </c>
      <c r="F19" s="32"/>
      <c r="G19" s="32">
        <v>59283737504</v>
      </c>
      <c r="H19" s="32"/>
      <c r="I19" s="32">
        <v>-214389842</v>
      </c>
      <c r="J19" s="32"/>
      <c r="K19" s="32">
        <v>455348</v>
      </c>
      <c r="L19" s="32"/>
      <c r="M19" s="32">
        <v>59069347661</v>
      </c>
      <c r="N19" s="32"/>
      <c r="O19" s="32">
        <v>59283737504</v>
      </c>
      <c r="P19" s="32"/>
      <c r="Q19" s="32">
        <v>-214389842</v>
      </c>
    </row>
    <row r="20" spans="1:17" s="31" customFormat="1" ht="24.75" x14ac:dyDescent="0.6">
      <c r="A20" s="30" t="s">
        <v>16</v>
      </c>
      <c r="C20" s="32">
        <v>108054</v>
      </c>
      <c r="D20" s="32"/>
      <c r="E20" s="32">
        <v>53705539</v>
      </c>
      <c r="F20" s="32"/>
      <c r="G20" s="32">
        <v>53705539</v>
      </c>
      <c r="H20" s="32"/>
      <c r="I20" s="32">
        <v>0</v>
      </c>
      <c r="J20" s="32"/>
      <c r="K20" s="32">
        <v>108054</v>
      </c>
      <c r="L20" s="32"/>
      <c r="M20" s="32">
        <v>53705539</v>
      </c>
      <c r="N20" s="32"/>
      <c r="O20" s="32">
        <v>53705539</v>
      </c>
      <c r="P20" s="32"/>
      <c r="Q20" s="32">
        <v>0</v>
      </c>
    </row>
    <row r="21" spans="1:17" s="31" customFormat="1" ht="24.75" x14ac:dyDescent="0.6">
      <c r="A21" s="30" t="s">
        <v>19</v>
      </c>
      <c r="C21" s="32">
        <v>2635520</v>
      </c>
      <c r="D21" s="32"/>
      <c r="E21" s="32">
        <v>15221262591</v>
      </c>
      <c r="F21" s="32"/>
      <c r="G21" s="32">
        <v>15183856683</v>
      </c>
      <c r="H21" s="32"/>
      <c r="I21" s="32">
        <v>37405908</v>
      </c>
      <c r="J21" s="32"/>
      <c r="K21" s="32">
        <v>2635520</v>
      </c>
      <c r="L21" s="32"/>
      <c r="M21" s="32">
        <v>15221262591</v>
      </c>
      <c r="N21" s="32"/>
      <c r="O21" s="32">
        <v>13889000738</v>
      </c>
      <c r="P21" s="32"/>
      <c r="Q21" s="32">
        <v>1332261853</v>
      </c>
    </row>
    <row r="22" spans="1:17" s="31" customFormat="1" ht="24.75" x14ac:dyDescent="0.6">
      <c r="A22" s="30" t="s">
        <v>94</v>
      </c>
      <c r="C22" s="32">
        <v>100</v>
      </c>
      <c r="D22" s="32"/>
      <c r="E22" s="32">
        <v>100981693</v>
      </c>
      <c r="F22" s="32"/>
      <c r="G22" s="32">
        <v>100981693</v>
      </c>
      <c r="H22" s="32"/>
      <c r="I22" s="32">
        <v>0</v>
      </c>
      <c r="J22" s="32"/>
      <c r="K22" s="32">
        <v>100</v>
      </c>
      <c r="L22" s="32"/>
      <c r="M22" s="32">
        <v>100981693</v>
      </c>
      <c r="N22" s="32"/>
      <c r="O22" s="32">
        <v>100981693</v>
      </c>
      <c r="P22" s="32"/>
      <c r="Q22" s="32">
        <v>0</v>
      </c>
    </row>
    <row r="23" spans="1:17" s="31" customFormat="1" ht="24.75" x14ac:dyDescent="0.6">
      <c r="A23" s="30" t="s">
        <v>122</v>
      </c>
      <c r="C23" s="32">
        <v>1500</v>
      </c>
      <c r="D23" s="32"/>
      <c r="E23" s="32">
        <v>1499726625</v>
      </c>
      <c r="F23" s="32"/>
      <c r="G23" s="32">
        <v>1499726625</v>
      </c>
      <c r="H23" s="32"/>
      <c r="I23" s="32">
        <v>0</v>
      </c>
      <c r="J23" s="32"/>
      <c r="K23" s="32">
        <v>1500</v>
      </c>
      <c r="L23" s="32"/>
      <c r="M23" s="32">
        <v>1499726625</v>
      </c>
      <c r="N23" s="32"/>
      <c r="O23" s="32">
        <v>1499726625</v>
      </c>
      <c r="P23" s="32"/>
      <c r="Q23" s="32">
        <v>0</v>
      </c>
    </row>
    <row r="24" spans="1:17" s="31" customFormat="1" ht="24.75" x14ac:dyDescent="0.6">
      <c r="A24" s="30" t="s">
        <v>70</v>
      </c>
      <c r="C24" s="32">
        <v>25500</v>
      </c>
      <c r="D24" s="32"/>
      <c r="E24" s="32">
        <v>24325140269</v>
      </c>
      <c r="F24" s="32"/>
      <c r="G24" s="32">
        <v>23974068912</v>
      </c>
      <c r="H24" s="32"/>
      <c r="I24" s="32">
        <v>351071357</v>
      </c>
      <c r="J24" s="32"/>
      <c r="K24" s="32">
        <v>25500</v>
      </c>
      <c r="L24" s="32"/>
      <c r="M24" s="32">
        <v>24325140269</v>
      </c>
      <c r="N24" s="32"/>
      <c r="O24" s="32">
        <v>20187240396</v>
      </c>
      <c r="P24" s="32"/>
      <c r="Q24" s="32">
        <v>4137899873</v>
      </c>
    </row>
    <row r="25" spans="1:17" s="31" customFormat="1" ht="24.75" x14ac:dyDescent="0.6">
      <c r="A25" s="30" t="s">
        <v>52</v>
      </c>
      <c r="C25" s="32">
        <v>3466000</v>
      </c>
      <c r="D25" s="32"/>
      <c r="E25" s="32">
        <v>3212844975415</v>
      </c>
      <c r="F25" s="32"/>
      <c r="G25" s="32">
        <v>3169139231070</v>
      </c>
      <c r="H25" s="32"/>
      <c r="I25" s="32">
        <v>43705744345</v>
      </c>
      <c r="J25" s="32"/>
      <c r="K25" s="32">
        <v>3466000</v>
      </c>
      <c r="L25" s="32"/>
      <c r="M25" s="32">
        <v>3212844975415</v>
      </c>
      <c r="N25" s="32"/>
      <c r="O25" s="32">
        <v>2999947776000</v>
      </c>
      <c r="P25" s="32"/>
      <c r="Q25" s="32">
        <v>212897199415</v>
      </c>
    </row>
    <row r="26" spans="1:17" s="31" customFormat="1" ht="24.75" x14ac:dyDescent="0.6">
      <c r="A26" s="30" t="s">
        <v>88</v>
      </c>
      <c r="C26" s="32">
        <v>2000000</v>
      </c>
      <c r="D26" s="32"/>
      <c r="E26" s="32">
        <v>1999637500000</v>
      </c>
      <c r="F26" s="32"/>
      <c r="G26" s="32">
        <v>1999637500000</v>
      </c>
      <c r="H26" s="32"/>
      <c r="I26" s="32">
        <v>0</v>
      </c>
      <c r="J26" s="32"/>
      <c r="K26" s="32">
        <v>2000000</v>
      </c>
      <c r="L26" s="32"/>
      <c r="M26" s="32">
        <v>1999637500000</v>
      </c>
      <c r="N26" s="32"/>
      <c r="O26" s="32">
        <v>2000000000000</v>
      </c>
      <c r="P26" s="32"/>
      <c r="Q26" s="32">
        <v>-362500000</v>
      </c>
    </row>
    <row r="27" spans="1:17" s="31" customFormat="1" ht="24.75" x14ac:dyDescent="0.6">
      <c r="A27" s="30" t="s">
        <v>64</v>
      </c>
      <c r="C27" s="32">
        <v>154095</v>
      </c>
      <c r="D27" s="32"/>
      <c r="E27" s="32">
        <v>154067070281</v>
      </c>
      <c r="F27" s="32"/>
      <c r="G27" s="32">
        <v>154067070281</v>
      </c>
      <c r="H27" s="32"/>
      <c r="I27" s="32">
        <v>0</v>
      </c>
      <c r="J27" s="32"/>
      <c r="K27" s="32">
        <v>154095</v>
      </c>
      <c r="L27" s="32"/>
      <c r="M27" s="32">
        <v>154067070281</v>
      </c>
      <c r="N27" s="32"/>
      <c r="O27" s="32">
        <v>147466836990</v>
      </c>
      <c r="P27" s="32"/>
      <c r="Q27" s="32">
        <v>6600233291</v>
      </c>
    </row>
    <row r="28" spans="1:17" s="31" customFormat="1" ht="24.75" x14ac:dyDescent="0.6">
      <c r="A28" s="30" t="s">
        <v>112</v>
      </c>
      <c r="C28" s="32">
        <v>4100</v>
      </c>
      <c r="D28" s="32"/>
      <c r="E28" s="32">
        <v>4140249443</v>
      </c>
      <c r="F28" s="32"/>
      <c r="G28" s="32">
        <v>4099256875</v>
      </c>
      <c r="H28" s="32"/>
      <c r="I28" s="32">
        <v>40992568</v>
      </c>
      <c r="J28" s="32"/>
      <c r="K28" s="32">
        <v>4100</v>
      </c>
      <c r="L28" s="32"/>
      <c r="M28" s="32">
        <v>4140249443</v>
      </c>
      <c r="N28" s="32"/>
      <c r="O28" s="32">
        <v>3812308893</v>
      </c>
      <c r="P28" s="32"/>
      <c r="Q28" s="32">
        <v>327940550</v>
      </c>
    </row>
    <row r="29" spans="1:17" s="31" customFormat="1" ht="24.75" x14ac:dyDescent="0.6">
      <c r="A29" s="30" t="s">
        <v>61</v>
      </c>
      <c r="C29" s="32">
        <v>2500000</v>
      </c>
      <c r="D29" s="32"/>
      <c r="E29" s="32">
        <v>2499546875000</v>
      </c>
      <c r="F29" s="32"/>
      <c r="G29" s="32">
        <v>2499546875000</v>
      </c>
      <c r="H29" s="32"/>
      <c r="I29" s="32">
        <v>0</v>
      </c>
      <c r="J29" s="32"/>
      <c r="K29" s="32">
        <v>2500000</v>
      </c>
      <c r="L29" s="32"/>
      <c r="M29" s="32">
        <v>2499546875000</v>
      </c>
      <c r="N29" s="32"/>
      <c r="O29" s="32">
        <v>2500000000000</v>
      </c>
      <c r="P29" s="32"/>
      <c r="Q29" s="32">
        <v>-453125000</v>
      </c>
    </row>
    <row r="30" spans="1:17" s="31" customFormat="1" ht="24.75" x14ac:dyDescent="0.6">
      <c r="A30" s="30" t="s">
        <v>82</v>
      </c>
      <c r="C30" s="32">
        <v>6500000</v>
      </c>
      <c r="D30" s="32"/>
      <c r="E30" s="32">
        <v>6498821875000</v>
      </c>
      <c r="F30" s="32"/>
      <c r="G30" s="32">
        <v>6498821875000</v>
      </c>
      <c r="H30" s="32"/>
      <c r="I30" s="32">
        <v>0</v>
      </c>
      <c r="J30" s="32"/>
      <c r="K30" s="32">
        <v>6500000</v>
      </c>
      <c r="L30" s="32"/>
      <c r="M30" s="32">
        <v>6498821875000</v>
      </c>
      <c r="N30" s="32"/>
      <c r="O30" s="32">
        <v>6500000000000</v>
      </c>
      <c r="P30" s="32"/>
      <c r="Q30" s="32">
        <v>-1178125000</v>
      </c>
    </row>
    <row r="31" spans="1:17" s="31" customFormat="1" ht="24.75" x14ac:dyDescent="0.6">
      <c r="A31" s="30" t="s">
        <v>49</v>
      </c>
      <c r="C31" s="32">
        <v>3490000</v>
      </c>
      <c r="D31" s="32"/>
      <c r="E31" s="32">
        <v>3879569461462</v>
      </c>
      <c r="F31" s="32"/>
      <c r="G31" s="32">
        <v>3824041968102</v>
      </c>
      <c r="H31" s="32"/>
      <c r="I31" s="32">
        <v>55527493360</v>
      </c>
      <c r="J31" s="32"/>
      <c r="K31" s="32">
        <v>3490000</v>
      </c>
      <c r="L31" s="32"/>
      <c r="M31" s="32">
        <v>3879569461462</v>
      </c>
      <c r="N31" s="32"/>
      <c r="O31" s="32">
        <v>3503188710000</v>
      </c>
      <c r="P31" s="32"/>
      <c r="Q31" s="32">
        <v>376380751462</v>
      </c>
    </row>
    <row r="32" spans="1:17" s="31" customFormat="1" ht="24.75" x14ac:dyDescent="0.6">
      <c r="A32" s="30" t="s">
        <v>103</v>
      </c>
      <c r="C32" s="32">
        <v>2105500</v>
      </c>
      <c r="D32" s="32"/>
      <c r="E32" s="32">
        <v>2014198315373</v>
      </c>
      <c r="F32" s="32"/>
      <c r="G32" s="32">
        <v>2010430153476</v>
      </c>
      <c r="H32" s="32"/>
      <c r="I32" s="32">
        <v>3768161897</v>
      </c>
      <c r="J32" s="32"/>
      <c r="K32" s="32">
        <v>2105500</v>
      </c>
      <c r="L32" s="32"/>
      <c r="M32" s="32">
        <v>2014198315373</v>
      </c>
      <c r="N32" s="32"/>
      <c r="O32" s="32">
        <v>1999993395000</v>
      </c>
      <c r="P32" s="32"/>
      <c r="Q32" s="32">
        <v>14204920373</v>
      </c>
    </row>
    <row r="33" spans="1:17" s="31" customFormat="1" ht="24.75" x14ac:dyDescent="0.6">
      <c r="A33" s="30" t="s">
        <v>106</v>
      </c>
      <c r="C33" s="32">
        <v>4330000</v>
      </c>
      <c r="D33" s="32"/>
      <c r="E33" s="32">
        <v>4306175104272</v>
      </c>
      <c r="F33" s="32"/>
      <c r="G33" s="32">
        <v>4282660675096</v>
      </c>
      <c r="H33" s="32"/>
      <c r="I33" s="32">
        <v>23514429176</v>
      </c>
      <c r="J33" s="32"/>
      <c r="K33" s="32">
        <v>4330000</v>
      </c>
      <c r="L33" s="32"/>
      <c r="M33" s="32">
        <v>4306175104272</v>
      </c>
      <c r="N33" s="32"/>
      <c r="O33" s="32">
        <v>3997302786153</v>
      </c>
      <c r="P33" s="32"/>
      <c r="Q33" s="32">
        <v>308872318119</v>
      </c>
    </row>
    <row r="34" spans="1:17" s="31" customFormat="1" ht="24.75" x14ac:dyDescent="0.6">
      <c r="A34" s="30" t="s">
        <v>85</v>
      </c>
      <c r="C34" s="32">
        <v>2000000</v>
      </c>
      <c r="D34" s="32"/>
      <c r="E34" s="32">
        <v>1999637500000</v>
      </c>
      <c r="F34" s="32"/>
      <c r="G34" s="32">
        <v>1999637500000</v>
      </c>
      <c r="H34" s="32"/>
      <c r="I34" s="32">
        <v>0</v>
      </c>
      <c r="J34" s="32"/>
      <c r="K34" s="32">
        <v>2000000</v>
      </c>
      <c r="L34" s="32"/>
      <c r="M34" s="32">
        <v>1999637500000</v>
      </c>
      <c r="N34" s="32"/>
      <c r="O34" s="32">
        <v>2000000000000</v>
      </c>
      <c r="P34" s="32"/>
      <c r="Q34" s="32">
        <v>-362500000</v>
      </c>
    </row>
    <row r="35" spans="1:17" s="31" customFormat="1" ht="24.75" x14ac:dyDescent="0.6">
      <c r="A35" s="30" t="s">
        <v>115</v>
      </c>
      <c r="C35" s="32">
        <v>3200000</v>
      </c>
      <c r="D35" s="32"/>
      <c r="E35" s="32">
        <v>3199420000000</v>
      </c>
      <c r="F35" s="32"/>
      <c r="G35" s="32">
        <v>3199420000000</v>
      </c>
      <c r="H35" s="32"/>
      <c r="I35" s="32">
        <v>0</v>
      </c>
      <c r="J35" s="32"/>
      <c r="K35" s="32">
        <v>3200000</v>
      </c>
      <c r="L35" s="32"/>
      <c r="M35" s="32">
        <v>3199420000000</v>
      </c>
      <c r="N35" s="32"/>
      <c r="O35" s="32">
        <v>2946653022320</v>
      </c>
      <c r="P35" s="32"/>
      <c r="Q35" s="32">
        <v>252766977680</v>
      </c>
    </row>
    <row r="36" spans="1:17" s="31" customFormat="1" ht="24.75" x14ac:dyDescent="0.6">
      <c r="A36" s="30" t="s">
        <v>91</v>
      </c>
      <c r="C36" s="32">
        <v>3000000</v>
      </c>
      <c r="D36" s="32"/>
      <c r="E36" s="32">
        <v>2999456250000</v>
      </c>
      <c r="F36" s="32"/>
      <c r="G36" s="32">
        <v>2999456250000</v>
      </c>
      <c r="H36" s="32"/>
      <c r="I36" s="32">
        <v>0</v>
      </c>
      <c r="J36" s="32"/>
      <c r="K36" s="32">
        <v>3000000</v>
      </c>
      <c r="L36" s="32"/>
      <c r="M36" s="32">
        <v>2999456250000</v>
      </c>
      <c r="N36" s="32"/>
      <c r="O36" s="32">
        <v>3000000000000</v>
      </c>
      <c r="P36" s="32"/>
      <c r="Q36" s="32">
        <v>-543750000</v>
      </c>
    </row>
    <row r="37" spans="1:17" s="31" customFormat="1" ht="24.75" x14ac:dyDescent="0.6">
      <c r="A37" s="30" t="s">
        <v>128</v>
      </c>
      <c r="C37" s="32">
        <v>2500000</v>
      </c>
      <c r="D37" s="32"/>
      <c r="E37" s="32">
        <v>2499546875000</v>
      </c>
      <c r="F37" s="32"/>
      <c r="G37" s="32">
        <v>2500000000000</v>
      </c>
      <c r="H37" s="32"/>
      <c r="I37" s="32">
        <v>-453125000</v>
      </c>
      <c r="J37" s="32"/>
      <c r="K37" s="32">
        <v>2500000</v>
      </c>
      <c r="L37" s="32"/>
      <c r="M37" s="32">
        <v>2499546875000</v>
      </c>
      <c r="N37" s="32"/>
      <c r="O37" s="32">
        <v>2500000000000</v>
      </c>
      <c r="P37" s="32"/>
      <c r="Q37" s="32">
        <v>-453125000</v>
      </c>
    </row>
    <row r="38" spans="1:17" s="31" customFormat="1" ht="24.75" x14ac:dyDescent="0.6">
      <c r="A38" s="30" t="s">
        <v>100</v>
      </c>
      <c r="C38" s="32">
        <v>1300000</v>
      </c>
      <c r="D38" s="32"/>
      <c r="E38" s="32">
        <v>1283634299106</v>
      </c>
      <c r="F38" s="32"/>
      <c r="G38" s="32">
        <v>1281374008858</v>
      </c>
      <c r="H38" s="32"/>
      <c r="I38" s="32">
        <v>2260290248</v>
      </c>
      <c r="J38" s="32"/>
      <c r="K38" s="32">
        <v>1300000</v>
      </c>
      <c r="L38" s="32"/>
      <c r="M38" s="32">
        <v>1283634299106</v>
      </c>
      <c r="N38" s="32"/>
      <c r="O38" s="32">
        <v>1273012000000</v>
      </c>
      <c r="P38" s="32"/>
      <c r="Q38" s="32">
        <v>10622299106</v>
      </c>
    </row>
    <row r="39" spans="1:17" s="31" customFormat="1" ht="24.75" x14ac:dyDescent="0.6">
      <c r="A39" s="30" t="s">
        <v>125</v>
      </c>
      <c r="C39" s="32">
        <v>1000000</v>
      </c>
      <c r="D39" s="32"/>
      <c r="E39" s="32">
        <v>999818750000</v>
      </c>
      <c r="F39" s="32"/>
      <c r="G39" s="32">
        <v>1000000000000</v>
      </c>
      <c r="H39" s="32"/>
      <c r="I39" s="32">
        <v>-181250000</v>
      </c>
      <c r="J39" s="32"/>
      <c r="K39" s="32">
        <v>1000000</v>
      </c>
      <c r="L39" s="32"/>
      <c r="M39" s="32">
        <v>999818750000</v>
      </c>
      <c r="N39" s="32"/>
      <c r="O39" s="32">
        <v>1000000000000</v>
      </c>
      <c r="P39" s="32"/>
      <c r="Q39" s="32">
        <v>-181250000</v>
      </c>
    </row>
    <row r="40" spans="1:17" s="31" customFormat="1" ht="24.75" x14ac:dyDescent="0.6">
      <c r="A40" s="30" t="s">
        <v>76</v>
      </c>
      <c r="C40" s="32">
        <v>45170</v>
      </c>
      <c r="D40" s="32"/>
      <c r="E40" s="32">
        <v>37483853119</v>
      </c>
      <c r="F40" s="32"/>
      <c r="G40" s="32">
        <v>37032686608</v>
      </c>
      <c r="H40" s="32"/>
      <c r="I40" s="32">
        <v>451166511</v>
      </c>
      <c r="J40" s="32"/>
      <c r="K40" s="32">
        <v>45170</v>
      </c>
      <c r="L40" s="32"/>
      <c r="M40" s="32">
        <v>37483853119</v>
      </c>
      <c r="N40" s="32"/>
      <c r="O40" s="32">
        <v>30258414668</v>
      </c>
      <c r="P40" s="32"/>
      <c r="Q40" s="32">
        <v>7225438451</v>
      </c>
    </row>
    <row r="41" spans="1:17" s="31" customFormat="1" ht="24.75" x14ac:dyDescent="0.6">
      <c r="A41" s="30" t="s">
        <v>118</v>
      </c>
      <c r="C41" s="32">
        <v>1993999</v>
      </c>
      <c r="D41" s="32"/>
      <c r="E41" s="32">
        <v>1993637587681</v>
      </c>
      <c r="F41" s="32"/>
      <c r="G41" s="32">
        <v>1993637587681</v>
      </c>
      <c r="H41" s="32"/>
      <c r="I41" s="32">
        <v>0</v>
      </c>
      <c r="J41" s="32"/>
      <c r="K41" s="32">
        <v>1993999</v>
      </c>
      <c r="L41" s="32"/>
      <c r="M41" s="32">
        <v>1993637587681</v>
      </c>
      <c r="N41" s="32"/>
      <c r="O41" s="32">
        <v>1993999000000</v>
      </c>
      <c r="P41" s="32"/>
      <c r="Q41" s="32">
        <v>-361412318</v>
      </c>
    </row>
    <row r="42" spans="1:17" s="31" customFormat="1" ht="24.75" x14ac:dyDescent="0.6">
      <c r="A42" s="30" t="s">
        <v>67</v>
      </c>
      <c r="C42" s="32">
        <v>166772</v>
      </c>
      <c r="D42" s="32"/>
      <c r="E42" s="32">
        <v>134540601455</v>
      </c>
      <c r="F42" s="32"/>
      <c r="G42" s="32">
        <v>133895310795</v>
      </c>
      <c r="H42" s="32"/>
      <c r="I42" s="32">
        <v>645290660</v>
      </c>
      <c r="J42" s="32"/>
      <c r="K42" s="32">
        <v>166772</v>
      </c>
      <c r="L42" s="32"/>
      <c r="M42" s="32">
        <v>134540601455</v>
      </c>
      <c r="N42" s="32"/>
      <c r="O42" s="32">
        <v>112467325602</v>
      </c>
      <c r="P42" s="32"/>
      <c r="Q42" s="32">
        <v>22073275853</v>
      </c>
    </row>
    <row r="43" spans="1:17" s="31" customFormat="1" ht="24.75" x14ac:dyDescent="0.6">
      <c r="A43" s="30" t="s">
        <v>45</v>
      </c>
      <c r="C43" s="32">
        <v>1839750</v>
      </c>
      <c r="D43" s="32"/>
      <c r="E43" s="32">
        <v>677767055125</v>
      </c>
      <c r="F43" s="32"/>
      <c r="G43" s="32">
        <v>668867282391</v>
      </c>
      <c r="H43" s="32"/>
      <c r="I43" s="32">
        <v>8899772734</v>
      </c>
      <c r="J43" s="32"/>
      <c r="K43" s="32">
        <v>1839750</v>
      </c>
      <c r="L43" s="32"/>
      <c r="M43" s="32">
        <v>677767055125</v>
      </c>
      <c r="N43" s="32"/>
      <c r="O43" s="32">
        <v>592479251644</v>
      </c>
      <c r="P43" s="32"/>
      <c r="Q43" s="32">
        <v>85287803481</v>
      </c>
    </row>
    <row r="44" spans="1:17" s="31" customFormat="1" ht="24.75" x14ac:dyDescent="0.6">
      <c r="A44" s="30" t="s">
        <v>109</v>
      </c>
      <c r="C44" s="32">
        <v>1596900</v>
      </c>
      <c r="D44" s="32"/>
      <c r="E44" s="32">
        <v>1570804545363</v>
      </c>
      <c r="F44" s="32"/>
      <c r="G44" s="32">
        <v>1568039215870</v>
      </c>
      <c r="H44" s="32"/>
      <c r="I44" s="32">
        <v>2765329493</v>
      </c>
      <c r="J44" s="32"/>
      <c r="K44" s="32">
        <v>1596900</v>
      </c>
      <c r="L44" s="32"/>
      <c r="M44" s="32">
        <v>1570804545363</v>
      </c>
      <c r="N44" s="32"/>
      <c r="O44" s="32">
        <v>1582036700666</v>
      </c>
      <c r="P44" s="32"/>
      <c r="Q44" s="32">
        <v>-11232155302</v>
      </c>
    </row>
    <row r="45" spans="1:17" s="31" customFormat="1" ht="24.75" x14ac:dyDescent="0.6">
      <c r="A45" s="30" t="s">
        <v>73</v>
      </c>
      <c r="C45" s="32">
        <v>156899</v>
      </c>
      <c r="D45" s="32"/>
      <c r="E45" s="32">
        <v>99870074627</v>
      </c>
      <c r="F45" s="32"/>
      <c r="G45" s="32">
        <v>100554030278</v>
      </c>
      <c r="H45" s="32"/>
      <c r="I45" s="32">
        <v>-683955650</v>
      </c>
      <c r="J45" s="32"/>
      <c r="K45" s="32">
        <v>156899</v>
      </c>
      <c r="L45" s="32"/>
      <c r="M45" s="32">
        <v>99870074627</v>
      </c>
      <c r="N45" s="32"/>
      <c r="O45" s="32">
        <v>83637896726</v>
      </c>
      <c r="P45" s="32"/>
      <c r="Q45" s="32">
        <v>16232177901</v>
      </c>
    </row>
    <row r="46" spans="1:17" s="31" customFormat="1" ht="24.75" x14ac:dyDescent="0.6">
      <c r="A46" s="30" t="s">
        <v>121</v>
      </c>
      <c r="C46" s="32">
        <v>1999000</v>
      </c>
      <c r="D46" s="32"/>
      <c r="E46" s="32">
        <v>1998637681250</v>
      </c>
      <c r="F46" s="32"/>
      <c r="G46" s="32">
        <v>1998637681250</v>
      </c>
      <c r="H46" s="32"/>
      <c r="I46" s="32">
        <v>0</v>
      </c>
      <c r="J46" s="32"/>
      <c r="K46" s="32">
        <v>1999000</v>
      </c>
      <c r="L46" s="32"/>
      <c r="M46" s="32">
        <v>1998637681250</v>
      </c>
      <c r="N46" s="32"/>
      <c r="O46" s="32">
        <v>1999000000000</v>
      </c>
      <c r="P46" s="32"/>
      <c r="Q46" s="32">
        <v>-362318750</v>
      </c>
    </row>
    <row r="47" spans="1:17" s="31" customFormat="1" ht="24.75" x14ac:dyDescent="0.6">
      <c r="A47" s="30" t="s">
        <v>55</v>
      </c>
      <c r="C47" s="32">
        <v>50</v>
      </c>
      <c r="D47" s="32"/>
      <c r="E47" s="32">
        <v>73674497</v>
      </c>
      <c r="F47" s="32"/>
      <c r="G47" s="32">
        <v>73674497</v>
      </c>
      <c r="H47" s="32"/>
      <c r="I47" s="32">
        <v>0</v>
      </c>
      <c r="J47" s="32"/>
      <c r="K47" s="32">
        <v>50</v>
      </c>
      <c r="L47" s="32"/>
      <c r="M47" s="32">
        <v>73674497</v>
      </c>
      <c r="N47" s="32"/>
      <c r="O47" s="32">
        <v>73781400</v>
      </c>
      <c r="P47" s="32"/>
      <c r="Q47" s="32">
        <v>-106902</v>
      </c>
    </row>
    <row r="48" spans="1:17" s="31" customFormat="1" ht="24.75" x14ac:dyDescent="0.6">
      <c r="A48" s="30" t="s">
        <v>79</v>
      </c>
      <c r="C48" s="32">
        <v>38458</v>
      </c>
      <c r="D48" s="32"/>
      <c r="E48" s="32">
        <v>33806529635</v>
      </c>
      <c r="F48" s="32"/>
      <c r="G48" s="32">
        <v>33452395654</v>
      </c>
      <c r="H48" s="32"/>
      <c r="I48" s="32">
        <v>354133981</v>
      </c>
      <c r="J48" s="32"/>
      <c r="K48" s="32">
        <v>38458</v>
      </c>
      <c r="L48" s="32"/>
      <c r="M48" s="32">
        <v>33806529635</v>
      </c>
      <c r="N48" s="32"/>
      <c r="O48" s="32">
        <v>27498484444</v>
      </c>
      <c r="P48" s="32"/>
      <c r="Q48" s="32">
        <v>6308045191</v>
      </c>
    </row>
    <row r="49" spans="1:17" s="31" customFormat="1" ht="24.75" x14ac:dyDescent="0.6">
      <c r="A49" s="30" t="s">
        <v>97</v>
      </c>
      <c r="C49" s="32">
        <v>3195000</v>
      </c>
      <c r="D49" s="32"/>
      <c r="E49" s="32">
        <v>2984068289573</v>
      </c>
      <c r="F49" s="32"/>
      <c r="G49" s="32">
        <v>2976737093593</v>
      </c>
      <c r="H49" s="32"/>
      <c r="I49" s="32">
        <v>7331195980</v>
      </c>
      <c r="J49" s="32"/>
      <c r="K49" s="32">
        <v>3195000</v>
      </c>
      <c r="L49" s="32"/>
      <c r="M49" s="32">
        <v>2984068289573</v>
      </c>
      <c r="N49" s="32"/>
      <c r="O49" s="32">
        <v>2936597282778</v>
      </c>
      <c r="P49" s="32"/>
      <c r="Q49" s="32">
        <v>47471011697</v>
      </c>
    </row>
    <row r="50" spans="1:17" s="33" customFormat="1" ht="24.75" thickBot="1" x14ac:dyDescent="0.6">
      <c r="C50" s="34">
        <f>SUM(C8:C49)</f>
        <v>269215770</v>
      </c>
      <c r="E50" s="34">
        <f>SUM(E8:E49)</f>
        <v>50537068635630</v>
      </c>
      <c r="G50" s="34">
        <f>SUM(G8:G49)</f>
        <v>50354991062695</v>
      </c>
      <c r="I50" s="34">
        <f>SUM(I8:I49)</f>
        <v>182077572938</v>
      </c>
      <c r="K50" s="34">
        <f>SUM(K8:K49)</f>
        <v>269215770</v>
      </c>
      <c r="M50" s="34">
        <f>SUM(M8:M49)</f>
        <v>50537068635630</v>
      </c>
      <c r="O50" s="34">
        <f>SUM(O8:O49)</f>
        <v>49023493686768</v>
      </c>
      <c r="Q50" s="34">
        <f>SUM(Q8:Q49)</f>
        <v>1513574953773</v>
      </c>
    </row>
    <row r="51" spans="1:17" ht="18.7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2" bottom="0.17" header="0.17" footer="0.17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Mahsa Behnia</cp:lastModifiedBy>
  <cp:lastPrinted>2022-10-26T06:56:58Z</cp:lastPrinted>
  <dcterms:created xsi:type="dcterms:W3CDTF">2022-10-25T08:40:21Z</dcterms:created>
  <dcterms:modified xsi:type="dcterms:W3CDTF">2022-10-26T09:05:51Z</dcterms:modified>
</cp:coreProperties>
</file>