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8637A48D-6739-4834-853C-E0F381FC1BBC}" xr6:coauthVersionLast="47" xr6:coauthVersionMax="47" xr10:uidLastSave="{00000000-0000-0000-0000-000000000000}"/>
  <bookViews>
    <workbookView xWindow="570" yWindow="285" windowWidth="27240" windowHeight="149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8" i="13"/>
  <c r="K3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8" i="11"/>
  <c r="U3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8" i="11"/>
  <c r="S35" i="6"/>
  <c r="S26" i="6"/>
  <c r="S27" i="6"/>
  <c r="S28" i="6"/>
  <c r="S29" i="6"/>
  <c r="S30" i="6"/>
  <c r="S31" i="6"/>
  <c r="S32" i="6"/>
  <c r="S33" i="6"/>
  <c r="S34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8" i="6"/>
  <c r="AK36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9" i="3"/>
  <c r="Y20" i="1"/>
  <c r="C10" i="15"/>
  <c r="I68" i="13"/>
  <c r="E6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8" i="12"/>
  <c r="C45" i="12"/>
  <c r="E45" i="12"/>
  <c r="G45" i="12"/>
  <c r="I45" i="12"/>
  <c r="K45" i="12"/>
  <c r="M45" i="12"/>
  <c r="O45" i="12"/>
  <c r="Q30" i="11"/>
  <c r="Q8" i="11"/>
  <c r="M30" i="11"/>
  <c r="Q15" i="8"/>
  <c r="S30" i="11"/>
  <c r="O30" i="11"/>
  <c r="I30" i="11"/>
  <c r="G30" i="11"/>
  <c r="E30" i="11"/>
  <c r="C30" i="11"/>
  <c r="Q31" i="10"/>
  <c r="Q33" i="10" s="1"/>
  <c r="K68" i="13" l="1"/>
  <c r="G68" i="13"/>
  <c r="Q45" i="12"/>
  <c r="O33" i="10"/>
  <c r="M33" i="10"/>
  <c r="K33" i="10"/>
  <c r="I33" i="10"/>
  <c r="G33" i="10"/>
  <c r="E33" i="10"/>
  <c r="C33" i="10"/>
  <c r="C46" i="9"/>
  <c r="E46" i="9"/>
  <c r="G46" i="9"/>
  <c r="I46" i="9"/>
  <c r="K46" i="9"/>
  <c r="M46" i="9"/>
  <c r="O46" i="9"/>
  <c r="Q46" i="9"/>
  <c r="I15" i="8" l="1"/>
  <c r="K15" i="8"/>
  <c r="M15" i="8"/>
  <c r="S8" i="8"/>
  <c r="S9" i="8"/>
  <c r="S10" i="8"/>
  <c r="S11" i="8"/>
  <c r="S12" i="8"/>
  <c r="S13" i="8"/>
  <c r="S14" i="8"/>
  <c r="S15" i="8" s="1"/>
  <c r="O15" i="8"/>
  <c r="I90" i="7"/>
  <c r="K90" i="7"/>
  <c r="M90" i="7"/>
  <c r="S90" i="7"/>
  <c r="Q90" i="7"/>
  <c r="O90" i="7"/>
  <c r="K35" i="6"/>
  <c r="M35" i="6"/>
  <c r="O35" i="6"/>
  <c r="Q35" i="6"/>
  <c r="K16" i="4"/>
  <c r="U36" i="3"/>
  <c r="O36" i="3" s="1"/>
  <c r="W36" i="3"/>
  <c r="AE36" i="3"/>
  <c r="AG36" i="3"/>
  <c r="AI36" i="3"/>
  <c r="Q36" i="3"/>
  <c r="S36" i="3"/>
  <c r="AC36" i="3"/>
  <c r="Y36" i="3"/>
  <c r="AA36" i="3"/>
  <c r="G18" i="1"/>
  <c r="G20" i="1" s="1"/>
  <c r="E18" i="1"/>
  <c r="U19" i="1"/>
  <c r="U20" i="1" s="1"/>
  <c r="W19" i="1"/>
  <c r="W20" i="1" s="1"/>
  <c r="S20" i="1"/>
  <c r="Q20" i="1"/>
  <c r="O20" i="1"/>
  <c r="M20" i="1"/>
  <c r="K20" i="1"/>
  <c r="I20" i="1"/>
  <c r="E20" i="1"/>
  <c r="C20" i="1"/>
</calcChain>
</file>

<file path=xl/sharedStrings.xml><?xml version="1.0" encoding="utf-8"?>
<sst xmlns="http://schemas.openxmlformats.org/spreadsheetml/2006/main" count="1185" uniqueCount="324">
  <si>
    <t>صندوق سرمایه‌گذاری با درآمد ثابت نگین سامان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</si>
  <si>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</si>
  <si>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</si>
  <si>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</si>
  <si>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</si>
  <si>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</si>
  <si>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</si>
  <si>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</si>
  <si>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</si>
  <si>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</si>
  <si>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</si>
  <si>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</si>
  <si>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</si>
  <si>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</si>
  <si>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</si>
  <si>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</si>
  <si>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آوای پارس70%تادیه</t>
  </si>
  <si>
    <t>بیمه اتکایی تهران رواک50%تادیه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</si>
  <si>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</si>
  <si>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</si>
  <si>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</si>
  <si>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</si>
  <si>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صندوق س آوای تاراز زاگرس-سهام</t>
  </si>
  <si>
    <t>صندوق س تجارت شاخصی کاردان</t>
  </si>
  <si>
    <t>0.31%</t>
  </si>
  <si>
    <t>صندوق س.آرمان سپهر آشنا-م</t>
  </si>
  <si>
    <t>صندوق س. سهام زرین کوروش-س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</si>
  <si>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</si>
  <si>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</si>
  <si>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</si>
  <si>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</si>
  <si>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</si>
  <si>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</si>
  <si>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</si>
  <si>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</si>
  <si>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</si>
  <si>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</si>
  <si>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</si>
  <si>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</si>
  <si>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</si>
  <si>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</si>
  <si>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</si>
  <si>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</si>
  <si>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</si>
  <si>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</si>
  <si>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</si>
  <si>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</si>
  <si>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</si>
  <si>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</si>
  <si>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</si>
  <si>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</si>
  <si>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</si>
  <si>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</si>
  <si>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</si>
  <si>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</si>
  <si>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</si>
  <si>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</si>
  <si>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</si>
  <si>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</si>
  <si>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</si>
  <si>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</si>
  <si>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</si>
  <si>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</si>
  <si>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</si>
  <si>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</si>
  <si>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</si>
  <si>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</si>
  <si>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</si>
  <si>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0.03%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</si>
  <si>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</si>
  <si>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</si>
  <si>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</si>
  <si>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</si>
  <si>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</si>
  <si>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</si>
  <si>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</si>
  <si>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</si>
  <si>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</si>
  <si>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</si>
  <si>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</si>
  <si>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</si>
  <si>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</si>
  <si>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</si>
  <si>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</si>
  <si>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</si>
  <si>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</si>
  <si>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</si>
  <si>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</si>
  <si>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</si>
  <si>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</si>
  <si>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</si>
  <si>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</si>
  <si>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</si>
  <si>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</si>
  <si>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</si>
  <si>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</si>
  <si>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</si>
  <si>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</si>
  <si>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</si>
  <si>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</si>
  <si>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</si>
  <si>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</si>
  <si>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</si>
  <si>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</si>
  <si>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</si>
  <si>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</si>
  <si>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</si>
  <si>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</si>
  <si>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</si>
  <si>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</si>
  <si>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</si>
  <si>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</si>
  <si>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</si>
  <si>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</si>
  <si>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</si>
  <si>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</si>
  <si>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</si>
  <si>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</si>
  <si>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</si>
  <si>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</si>
  <si>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</si>
  <si>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</si>
  <si>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</si>
  <si>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</si>
  <si>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قیمت پایانی</t>
  </si>
  <si>
    <t>قیمت پس از تعدیل</t>
  </si>
  <si>
    <t>درصد تعدیل</t>
  </si>
  <si>
    <t>ارزش ناشی از تعدیل قیمت</t>
  </si>
  <si>
    <t>0.19%</t>
  </si>
  <si>
    <t>2.43%</t>
  </si>
  <si>
    <t>-1.97%</t>
  </si>
  <si>
    <t>4.22%</t>
  </si>
  <si>
    <t>2.04%</t>
  </si>
  <si>
    <t>-3.67%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</si>
  <si>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</si>
  <si>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</si>
  <si>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</si>
  <si>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</si>
  <si>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گواهی سپرده مدت دار ویژه سرمایه گذاری بانک تجارت</t>
  </si>
  <si>
    <t>1402/05/19</t>
  </si>
  <si>
    <t>خیر</t>
  </si>
  <si>
    <t>14.29%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</si>
  <si>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</si>
  <si>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</si>
  <si>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</si>
  <si>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</si>
  <si>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</si>
  <si>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</si>
  <si>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</si>
  <si>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</si>
  <si>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</si>
  <si>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</si>
  <si>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</si>
  <si>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</si>
  <si>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</si>
  <si>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</si>
  <si>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</si>
  <si>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</si>
  <si>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</si>
  <si>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</si>
  <si>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</si>
  <si>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</si>
  <si>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</si>
  <si>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</si>
  <si>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</si>
  <si>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</si>
  <si>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</si>
  <si>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</si>
  <si>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</si>
  <si>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</si>
  <si>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</si>
  <si>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</si>
  <si>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</si>
  <si>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</si>
  <si>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</si>
  <si>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</si>
  <si>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مطهری مهرداد</t>
  </si>
  <si>
    <t>43094890</t>
  </si>
  <si>
    <t>سپرده بلند مدت</t>
  </si>
  <si>
    <t>1401/01/16</t>
  </si>
  <si>
    <t>بانک رفاه سعادت آباد</t>
  </si>
  <si>
    <t>332043253</t>
  </si>
  <si>
    <t>1401/02/05</t>
  </si>
  <si>
    <t>بانک تجارت پالایشگاه تهران</t>
  </si>
  <si>
    <t>6501833922</t>
  </si>
  <si>
    <t>1401/03/08</t>
  </si>
  <si>
    <t>0515-60-332-000000199</t>
  </si>
  <si>
    <t>1401/03/30</t>
  </si>
  <si>
    <t>6501834015</t>
  </si>
  <si>
    <t>0515-60-332-000000202</t>
  </si>
  <si>
    <t>1401/04/01</t>
  </si>
  <si>
    <t>279-9012-14681876-15</t>
  </si>
  <si>
    <t>1401/04/05</t>
  </si>
  <si>
    <t>بانک سامان قائم مقام</t>
  </si>
  <si>
    <t>866-111-13470000-1</t>
  </si>
  <si>
    <t>بانک پارسیان پاچنار</t>
  </si>
  <si>
    <t>47001229024602</t>
  </si>
  <si>
    <t>1401/04/07</t>
  </si>
  <si>
    <t>40107041308606</t>
  </si>
  <si>
    <t>بانک پاسارگاد پارک ملت(ارمغان)</t>
  </si>
  <si>
    <t>27990121468187616</t>
  </si>
  <si>
    <t>1401/04/15</t>
  </si>
  <si>
    <t>279-9012-14681876-17</t>
  </si>
  <si>
    <t>1401/04/21</t>
  </si>
  <si>
    <t>051560332000000238</t>
  </si>
  <si>
    <t>1401/04/26</t>
  </si>
  <si>
    <t>0515-60-332-000000252</t>
  </si>
  <si>
    <t>1401/05/03</t>
  </si>
  <si>
    <t>051560332000000262</t>
  </si>
  <si>
    <t>1401/05/09</t>
  </si>
  <si>
    <t>0515-60-332-000000281</t>
  </si>
  <si>
    <t>1401/05/22</t>
  </si>
  <si>
    <t>بانک اقتصاد نوین شهران</t>
  </si>
  <si>
    <t>184-283-6681650-1</t>
  </si>
  <si>
    <t>1401/05/26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</si>
  <si>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</si>
  <si>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</si>
  <si>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</si>
  <si>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</si>
  <si>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</si>
  <si>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</si>
  <si>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</si>
  <si>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</si>
  <si>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</si>
  <si>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</si>
  <si>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</si>
  <si>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1400/11/13</t>
  </si>
  <si>
    <t>مرابحه عام دولت3-ش.خ 0103</t>
  </si>
  <si>
    <t>مرابحه عام دولت3-ش.خ 0104</t>
  </si>
  <si>
    <t>1401/04/03</t>
  </si>
  <si>
    <t>اوراق مشارکت شرکت واحد اتوبوسرانی شهر کرج</t>
  </si>
  <si>
    <t>1401/04/20</t>
  </si>
  <si>
    <t>اوراق مشارکت اتوبوسرانی قم</t>
  </si>
  <si>
    <t>مرابحه عام دولت5-ش.خ 0010</t>
  </si>
  <si>
    <t>1400/10/25</t>
  </si>
  <si>
    <t>بانک تجارت آفریقا</t>
  </si>
  <si>
    <t xml:space="preserve">موسسه اعتباری ملل شیراز </t>
  </si>
  <si>
    <t>بانک تجارت میرداماد شرقی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</si>
  <si>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</si>
  <si>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</si>
  <si>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</si>
  <si>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</si>
  <si>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</si>
  <si>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</si>
  <si>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</si>
  <si>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</si>
  <si>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</si>
  <si>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</si>
  <si>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</si>
  <si>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</si>
  <si>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</si>
  <si>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</si>
  <si>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</si>
  <si>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</si>
  <si>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</si>
  <si>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</si>
  <si>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سیمرغ</t>
  </si>
  <si>
    <t>تجلی توسعه معادن و فلزات</t>
  </si>
  <si>
    <t>ریل پرداز نو آفرین</t>
  </si>
  <si>
    <t>صنایع شیمیایی کیمیاگران امروز</t>
  </si>
  <si>
    <t>شیشه‌ همدان‌</t>
  </si>
  <si>
    <t>سرمایه گذاری دارویی تامین</t>
  </si>
  <si>
    <t>اسنادخزانه-م21بودجه98-020906</t>
  </si>
  <si>
    <t>اسنادخزانه-م18بودجه98-010614</t>
  </si>
  <si>
    <t>اسنادخزانه-م15بودجه98-010406</t>
  </si>
  <si>
    <t>اسنادخزانه-م17بودجه99-010226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</si>
  <si>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</si>
  <si>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</si>
  <si>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</si>
  <si>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</si>
  <si>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</si>
  <si>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</si>
  <si>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</si>
  <si>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</si>
  <si>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</si>
  <si>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</si>
  <si>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</si>
  <si>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</si>
  <si>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</si>
  <si>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</si>
  <si>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205-283-6681650-1</t>
  </si>
  <si>
    <t>205-283-6681650-2</t>
  </si>
  <si>
    <t>98038868</t>
  </si>
  <si>
    <t>205-283-6681650-3</t>
  </si>
  <si>
    <t>866-112-13470000-1</t>
  </si>
  <si>
    <t>205-283-6681650-4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</si>
  <si>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</si>
  <si>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</si>
  <si>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</si>
  <si>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</si>
  <si>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</si>
  <si>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</si>
  <si>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866-112-13470000-2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</si>
  <si>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</si>
  <si>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</si>
  <si>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</si>
  <si>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</si>
  <si>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</si>
  <si>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</si>
  <si>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</si>
  <si>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051560304000000172</t>
  </si>
  <si>
    <t>051560304000000175</t>
  </si>
  <si>
    <t>35442995</t>
  </si>
  <si>
    <t>332043277</t>
  </si>
  <si>
    <t>279-9012-14681876-12</t>
  </si>
  <si>
    <t>6501729971</t>
  </si>
  <si>
    <t>279-9012-14681876-13</t>
  </si>
  <si>
    <t>205-283-6681650-9</t>
  </si>
  <si>
    <t>051560304000000193</t>
  </si>
  <si>
    <t>279-9012-14681876-14</t>
  </si>
  <si>
    <t>28802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</si>
  <si>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</si>
  <si>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</si>
  <si>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</si>
  <si>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</si>
  <si>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</si>
  <si>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</si>
  <si>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a</t>
  </si>
  <si>
    <t>درصد به کل
 دارایی‌های صندوق</t>
  </si>
  <si>
    <t>سرمایه گذاری توکا فولاد</t>
  </si>
  <si>
    <t>1400/03/23</t>
  </si>
  <si>
    <t>درصد به کل 
دارایی‌های صندوق</t>
  </si>
  <si>
    <t>درصد از کل
 درآمدها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</si>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</sst>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76" formatCode="#,##0.00\ ;[Black]\(#,##0.00\);\-\ 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6"/>
      <name val="B Mitra"/>
      <charset val="178"/>
    </font>
    <font>
      <sz val="2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4" xfId="0" applyFont="1" applyBorder="1"/>
    <xf numFmtId="164" fontId="1" fillId="0" borderId="0" xfId="0" applyNumberFormat="1" applyFont="1"/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1" fillId="0" borderId="4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3" fontId="1" fillId="0" borderId="0" xfId="0" applyNumberFormat="1" applyFont="1" applyFill="1"/>
    <xf numFmtId="3" fontId="1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4" xfId="0" applyNumberFormat="1" applyFont="1" applyFill="1" applyBorder="1"/>
    <xf numFmtId="0" fontId="4" fillId="0" borderId="0" xfId="0" applyFont="1"/>
    <xf numFmtId="164" fontId="5" fillId="0" borderId="0" xfId="0" applyNumberFormat="1" applyFont="1"/>
    <xf numFmtId="164" fontId="5" fillId="0" borderId="4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/>
    <xf numFmtId="17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5"/>
  <sheetViews>
    <sheetView rightToLeft="1" tabSelected="1" workbookViewId="0">
      <selection activeCell="Y9" sqref="Y9:Y20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7.85546875" style="5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8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8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8" ht="27.75" x14ac:dyDescent="0.4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8" ht="27.75" x14ac:dyDescent="0.4">
      <c r="A7" s="28" t="s">
        <v>3</v>
      </c>
      <c r="C7" s="30" t="s">
        <v>7</v>
      </c>
      <c r="E7" s="30" t="s">
        <v>8</v>
      </c>
      <c r="G7" s="28" t="s">
        <v>9</v>
      </c>
      <c r="I7" s="34" t="s">
        <v>10</v>
      </c>
      <c r="J7" s="34" t="s">
        <v>10</v>
      </c>
      <c r="K7" s="34" t="s">
        <v>10</v>
      </c>
      <c r="M7" s="29" t="s">
        <v>11</v>
      </c>
      <c r="N7" s="29" t="s">
        <v>11</v>
      </c>
      <c r="O7" s="29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32" t="s">
        <v>13</v>
      </c>
    </row>
    <row r="8" spans="1:28" ht="27.75" x14ac:dyDescent="0.4">
      <c r="A8" s="29" t="s">
        <v>3</v>
      </c>
      <c r="C8" s="29" t="s">
        <v>7</v>
      </c>
      <c r="E8" s="29" t="s">
        <v>8</v>
      </c>
      <c r="G8" s="29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33" t="s">
        <v>13</v>
      </c>
    </row>
    <row r="9" spans="1:28" ht="18.75" x14ac:dyDescent="0.45">
      <c r="A9" s="2" t="s">
        <v>15</v>
      </c>
      <c r="C9" s="9">
        <v>2500000</v>
      </c>
      <c r="D9" s="9"/>
      <c r="E9" s="9">
        <v>50045399997</v>
      </c>
      <c r="F9" s="9"/>
      <c r="G9" s="9">
        <v>47018565000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2500000</v>
      </c>
      <c r="R9" s="9"/>
      <c r="S9" s="9">
        <v>16570</v>
      </c>
      <c r="T9" s="9"/>
      <c r="U9" s="9">
        <v>50045399997</v>
      </c>
      <c r="V9" s="9"/>
      <c r="W9" s="9">
        <v>41178521250</v>
      </c>
      <c r="Y9" s="41">
        <v>5.3499851766312945E-2</v>
      </c>
      <c r="AB9" s="41"/>
    </row>
    <row r="10" spans="1:28" ht="18.75" x14ac:dyDescent="0.45">
      <c r="A10" s="2" t="s">
        <v>16</v>
      </c>
      <c r="C10" s="9">
        <v>38137</v>
      </c>
      <c r="D10" s="9"/>
      <c r="E10" s="9">
        <v>26720136</v>
      </c>
      <c r="F10" s="9"/>
      <c r="G10" s="9">
        <v>26537059.395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38137</v>
      </c>
      <c r="R10" s="9"/>
      <c r="S10" s="9">
        <v>700</v>
      </c>
      <c r="T10" s="9"/>
      <c r="U10" s="9">
        <v>26720136</v>
      </c>
      <c r="V10" s="9"/>
      <c r="W10" s="9">
        <v>26537059.395</v>
      </c>
      <c r="Y10" s="41">
        <v>3.4477409602131898E-5</v>
      </c>
      <c r="AB10" s="41"/>
    </row>
    <row r="11" spans="1:28" ht="18.75" x14ac:dyDescent="0.45">
      <c r="A11" s="2" t="s">
        <v>17</v>
      </c>
      <c r="C11" s="9">
        <v>108054</v>
      </c>
      <c r="D11" s="9"/>
      <c r="E11" s="9">
        <v>54076054</v>
      </c>
      <c r="F11" s="9"/>
      <c r="G11" s="9">
        <v>53705539.350000001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108054</v>
      </c>
      <c r="R11" s="9"/>
      <c r="S11" s="9">
        <v>500</v>
      </c>
      <c r="T11" s="9"/>
      <c r="U11" s="9">
        <v>54076054</v>
      </c>
      <c r="V11" s="9"/>
      <c r="W11" s="9">
        <v>53705539.350000001</v>
      </c>
      <c r="Y11" s="41">
        <v>6.9775171789465047E-5</v>
      </c>
      <c r="AB11" s="41"/>
    </row>
    <row r="12" spans="1:28" ht="18.75" x14ac:dyDescent="0.45">
      <c r="A12" s="2" t="s">
        <v>18</v>
      </c>
      <c r="C12" s="9">
        <v>59405940</v>
      </c>
      <c r="D12" s="9"/>
      <c r="E12" s="9">
        <v>780238653285</v>
      </c>
      <c r="F12" s="9"/>
      <c r="G12" s="9">
        <v>803467970183.14197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59405940</v>
      </c>
      <c r="R12" s="9"/>
      <c r="S12" s="9">
        <v>13837</v>
      </c>
      <c r="T12" s="9"/>
      <c r="U12" s="9">
        <v>780238653285</v>
      </c>
      <c r="V12" s="9"/>
      <c r="W12" s="9">
        <v>817109091828.90906</v>
      </c>
      <c r="Y12" s="41">
        <v>1.0616023587722503</v>
      </c>
      <c r="AB12" s="41"/>
    </row>
    <row r="13" spans="1:28" ht="18.75" x14ac:dyDescent="0.45">
      <c r="A13" s="2" t="s">
        <v>19</v>
      </c>
      <c r="C13" s="9">
        <v>5487000</v>
      </c>
      <c r="D13" s="9"/>
      <c r="E13" s="9">
        <v>998293584900</v>
      </c>
      <c r="F13" s="9"/>
      <c r="G13" s="9">
        <v>1057838912168.4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5487000</v>
      </c>
      <c r="R13" s="9"/>
      <c r="S13" s="9">
        <v>197238</v>
      </c>
      <c r="T13" s="9"/>
      <c r="U13" s="9">
        <v>998293584900</v>
      </c>
      <c r="V13" s="9"/>
      <c r="W13" s="9">
        <v>1075805548809.3</v>
      </c>
      <c r="Y13" s="41">
        <v>1.3977052998394035</v>
      </c>
      <c r="AB13" s="41"/>
    </row>
    <row r="14" spans="1:28" ht="18.75" x14ac:dyDescent="0.45">
      <c r="A14" s="2" t="s">
        <v>20</v>
      </c>
      <c r="C14" s="9">
        <v>1400000</v>
      </c>
      <c r="D14" s="9"/>
      <c r="E14" s="9">
        <v>13157936568</v>
      </c>
      <c r="F14" s="9"/>
      <c r="G14" s="9">
        <v>13067781300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1400000</v>
      </c>
      <c r="R14" s="9"/>
      <c r="S14" s="9">
        <v>9390</v>
      </c>
      <c r="T14" s="9"/>
      <c r="U14" s="9">
        <v>13157936568</v>
      </c>
      <c r="V14" s="9"/>
      <c r="W14" s="9">
        <v>13067781300</v>
      </c>
      <c r="Y14" s="41">
        <v>1.6977888987808089E-2</v>
      </c>
      <c r="AB14" s="41"/>
    </row>
    <row r="15" spans="1:28" ht="18.75" x14ac:dyDescent="0.45">
      <c r="A15" s="2" t="s">
        <v>21</v>
      </c>
      <c r="C15" s="9">
        <v>24196333</v>
      </c>
      <c r="D15" s="9"/>
      <c r="E15" s="9">
        <v>254780698129</v>
      </c>
      <c r="F15" s="9"/>
      <c r="G15" s="9">
        <v>209255573922.255</v>
      </c>
      <c r="H15" s="9"/>
      <c r="I15" s="9">
        <v>0</v>
      </c>
      <c r="J15" s="9"/>
      <c r="K15" s="9">
        <v>0</v>
      </c>
      <c r="L15" s="9"/>
      <c r="M15" s="9">
        <v>-5695977</v>
      </c>
      <c r="N15" s="9"/>
      <c r="O15" s="9">
        <v>49506911937</v>
      </c>
      <c r="P15" s="9"/>
      <c r="Q15" s="9">
        <v>18500356</v>
      </c>
      <c r="R15" s="9"/>
      <c r="S15" s="9">
        <v>8730</v>
      </c>
      <c r="T15" s="9"/>
      <c r="U15" s="9">
        <v>194803634781</v>
      </c>
      <c r="V15" s="9"/>
      <c r="W15" s="9">
        <v>160547134638.11401</v>
      </c>
      <c r="Y15" s="41">
        <v>0.20858563260440993</v>
      </c>
      <c r="AB15" s="41"/>
    </row>
    <row r="16" spans="1:28" ht="18.75" x14ac:dyDescent="0.45">
      <c r="A16" s="2" t="s">
        <v>22</v>
      </c>
      <c r="C16" s="9">
        <v>7000000</v>
      </c>
      <c r="D16" s="9"/>
      <c r="E16" s="9">
        <v>79261837200</v>
      </c>
      <c r="F16" s="9"/>
      <c r="G16" s="9">
        <v>77397980625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7000000</v>
      </c>
      <c r="R16" s="9"/>
      <c r="S16" s="9">
        <v>11020</v>
      </c>
      <c r="T16" s="9"/>
      <c r="U16" s="9">
        <v>79261837200</v>
      </c>
      <c r="V16" s="9"/>
      <c r="W16" s="9">
        <v>77048396250</v>
      </c>
      <c r="Y16" s="41">
        <v>0.10010261789590472</v>
      </c>
      <c r="AB16" s="41"/>
    </row>
    <row r="17" spans="1:28" ht="18.75" x14ac:dyDescent="0.45">
      <c r="A17" s="2" t="s">
        <v>23</v>
      </c>
      <c r="C17" s="9">
        <v>1066946</v>
      </c>
      <c r="D17" s="9"/>
      <c r="E17" s="9">
        <v>243595644707</v>
      </c>
      <c r="F17" s="9"/>
      <c r="G17" s="9">
        <v>223451573060.73001</v>
      </c>
      <c r="H17" s="9"/>
      <c r="I17" s="9">
        <v>101836</v>
      </c>
      <c r="J17" s="9"/>
      <c r="K17" s="9">
        <v>21311767340</v>
      </c>
      <c r="L17" s="9"/>
      <c r="M17" s="9">
        <v>-2073</v>
      </c>
      <c r="N17" s="9"/>
      <c r="O17" s="9">
        <v>428558830</v>
      </c>
      <c r="P17" s="9"/>
      <c r="Q17" s="9">
        <v>1166709</v>
      </c>
      <c r="R17" s="9"/>
      <c r="S17" s="9">
        <v>207500</v>
      </c>
      <c r="T17" s="9"/>
      <c r="U17" s="9">
        <v>264435357111</v>
      </c>
      <c r="V17" s="9"/>
      <c r="W17" s="9">
        <v>241804633110.46899</v>
      </c>
      <c r="Y17" s="41">
        <v>0.31415678939218294</v>
      </c>
      <c r="AB17" s="41"/>
    </row>
    <row r="18" spans="1:28" ht="18.75" x14ac:dyDescent="0.45">
      <c r="A18" s="2" t="s">
        <v>25</v>
      </c>
      <c r="C18" s="9">
        <v>6989940</v>
      </c>
      <c r="D18" s="9"/>
      <c r="E18" s="9">
        <f>99292763722-1286</f>
        <v>99292762436</v>
      </c>
      <c r="F18" s="9"/>
      <c r="G18" s="9">
        <f>102474613624.907-1289</f>
        <v>102474612335.907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6989940</v>
      </c>
      <c r="R18" s="9"/>
      <c r="S18" s="9">
        <v>14755</v>
      </c>
      <c r="T18" s="9"/>
      <c r="U18" s="9">
        <v>99292763722</v>
      </c>
      <c r="V18" s="9"/>
      <c r="W18" s="9">
        <v>103068365646.592</v>
      </c>
      <c r="Y18" s="41">
        <v>0.13390821516906251</v>
      </c>
      <c r="AB18" s="41"/>
    </row>
    <row r="19" spans="1:28" ht="18.75" x14ac:dyDescent="0.45">
      <c r="A19" s="2" t="s">
        <v>26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5000000</v>
      </c>
      <c r="J19" s="9"/>
      <c r="K19" s="9">
        <v>64029187800</v>
      </c>
      <c r="L19" s="9"/>
      <c r="M19" s="9">
        <v>0</v>
      </c>
      <c r="N19" s="9"/>
      <c r="O19" s="9">
        <v>0</v>
      </c>
      <c r="P19" s="9"/>
      <c r="Q19" s="9">
        <v>5000000</v>
      </c>
      <c r="R19" s="9"/>
      <c r="S19" s="9">
        <v>12200</v>
      </c>
      <c r="T19" s="9"/>
      <c r="U19" s="9">
        <f>64029187800-1286</f>
        <v>64029186514</v>
      </c>
      <c r="V19" s="9"/>
      <c r="W19" s="9">
        <f>60927562500-1289</f>
        <v>60927561211</v>
      </c>
      <c r="Y19" s="41">
        <v>7.9158148333737424E-2</v>
      </c>
      <c r="AB19" s="41"/>
    </row>
    <row r="20" spans="1:28" ht="18.75" thickBot="1" x14ac:dyDescent="0.45">
      <c r="C20" s="10">
        <f>SUM(C9:C19)</f>
        <v>108192350</v>
      </c>
      <c r="D20" s="9"/>
      <c r="E20" s="10">
        <f>SUM(E9:E19)</f>
        <v>2518747313412</v>
      </c>
      <c r="F20" s="9"/>
      <c r="G20" s="10">
        <f>SUM(G9:G19)</f>
        <v>2534053211194.1792</v>
      </c>
      <c r="H20" s="9"/>
      <c r="I20" s="10">
        <f>SUM(I9:I19)</f>
        <v>5101836</v>
      </c>
      <c r="J20" s="9"/>
      <c r="K20" s="10">
        <f>SUM(K9:K19)</f>
        <v>85340955140</v>
      </c>
      <c r="L20" s="9"/>
      <c r="M20" s="10">
        <f>SUM(M9:M19)</f>
        <v>-5698050</v>
      </c>
      <c r="N20" s="9"/>
      <c r="O20" s="10">
        <f>SUM(O9:O19)</f>
        <v>49935470767</v>
      </c>
      <c r="P20" s="9"/>
      <c r="Q20" s="10">
        <f>SUM(Q9:Q19)</f>
        <v>107596136</v>
      </c>
      <c r="R20" s="9"/>
      <c r="S20" s="10">
        <f>SUM(S9:S19)</f>
        <v>492440</v>
      </c>
      <c r="T20" s="9"/>
      <c r="U20" s="10">
        <f>SUM(U9:U19)</f>
        <v>2543639150268</v>
      </c>
      <c r="V20" s="9"/>
      <c r="W20" s="10">
        <f>SUM(W9:W19)</f>
        <v>2590637276643.1289</v>
      </c>
      <c r="Y20" s="42">
        <f>SUM(Y9:Y19)</f>
        <v>3.3658010553424638</v>
      </c>
    </row>
    <row r="21" spans="1:28" ht="18.75" thickTop="1" x14ac:dyDescent="0.4"/>
    <row r="22" spans="1:28" x14ac:dyDescent="0.4">
      <c r="E22" s="9"/>
      <c r="F22" s="9"/>
      <c r="G22" s="9"/>
      <c r="U22" s="13"/>
      <c r="W22" s="13"/>
      <c r="Y22" s="40"/>
    </row>
    <row r="23" spans="1:28" x14ac:dyDescent="0.4">
      <c r="E23" s="9"/>
      <c r="F23" s="9"/>
      <c r="G23" s="9"/>
      <c r="U23" s="7"/>
      <c r="W23" s="7"/>
    </row>
    <row r="24" spans="1:28" x14ac:dyDescent="0.4">
      <c r="E24" s="9"/>
      <c r="F24" s="9"/>
      <c r="G24" s="9"/>
      <c r="U24" s="14"/>
      <c r="W24" s="14"/>
    </row>
    <row r="25" spans="1:28" x14ac:dyDescent="0.4">
      <c r="E25" s="9"/>
      <c r="F25" s="9"/>
      <c r="G25" s="9"/>
      <c r="U25" s="7"/>
      <c r="W25" s="7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workbookViewId="0">
      <selection activeCell="Q38" sqref="Q38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9" bestFit="1" customWidth="1"/>
    <col min="18" max="18" width="1" style="1" customWidth="1"/>
    <col min="19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8" t="s">
        <v>3</v>
      </c>
      <c r="C6" s="29" t="s">
        <v>217</v>
      </c>
      <c r="D6" s="29" t="s">
        <v>217</v>
      </c>
      <c r="E6" s="29" t="s">
        <v>217</v>
      </c>
      <c r="F6" s="29" t="s">
        <v>217</v>
      </c>
      <c r="G6" s="29" t="s">
        <v>217</v>
      </c>
      <c r="H6" s="29" t="s">
        <v>217</v>
      </c>
      <c r="I6" s="29" t="s">
        <v>217</v>
      </c>
      <c r="K6" s="29" t="s">
        <v>218</v>
      </c>
      <c r="L6" s="29" t="s">
        <v>218</v>
      </c>
      <c r="M6" s="29" t="s">
        <v>218</v>
      </c>
      <c r="N6" s="29" t="s">
        <v>218</v>
      </c>
      <c r="O6" s="29" t="s">
        <v>218</v>
      </c>
      <c r="P6" s="29" t="s">
        <v>218</v>
      </c>
      <c r="Q6" s="29" t="s">
        <v>218</v>
      </c>
    </row>
    <row r="7" spans="1:17" ht="27.75" x14ac:dyDescent="0.4">
      <c r="A7" s="29" t="s">
        <v>3</v>
      </c>
      <c r="C7" s="34" t="s">
        <v>7</v>
      </c>
      <c r="E7" s="34" t="s">
        <v>251</v>
      </c>
      <c r="G7" s="34" t="s">
        <v>252</v>
      </c>
      <c r="I7" s="34" t="s">
        <v>254</v>
      </c>
      <c r="K7" s="34" t="s">
        <v>7</v>
      </c>
      <c r="M7" s="34" t="s">
        <v>251</v>
      </c>
      <c r="O7" s="34" t="s">
        <v>252</v>
      </c>
      <c r="Q7" s="37" t="s">
        <v>254</v>
      </c>
    </row>
    <row r="8" spans="1:17" ht="18.75" x14ac:dyDescent="0.45">
      <c r="A8" s="2" t="s">
        <v>23</v>
      </c>
      <c r="C8" s="9">
        <v>2073</v>
      </c>
      <c r="D8" s="9"/>
      <c r="E8" s="9">
        <v>428558830</v>
      </c>
      <c r="F8" s="9"/>
      <c r="G8" s="9">
        <v>423466642</v>
      </c>
      <c r="H8" s="9"/>
      <c r="I8" s="9">
        <v>5092188</v>
      </c>
      <c r="J8" s="9"/>
      <c r="K8" s="9">
        <v>2073</v>
      </c>
      <c r="L8" s="9"/>
      <c r="M8" s="9">
        <v>428558830</v>
      </c>
      <c r="N8" s="9"/>
      <c r="O8" s="9">
        <v>423466642</v>
      </c>
      <c r="P8" s="9"/>
      <c r="Q8" s="16">
        <v>5092188</v>
      </c>
    </row>
    <row r="9" spans="1:17" ht="18.75" x14ac:dyDescent="0.45">
      <c r="A9" s="2" t="s">
        <v>21</v>
      </c>
      <c r="C9" s="9">
        <v>5695977</v>
      </c>
      <c r="D9" s="9"/>
      <c r="E9" s="9">
        <v>49506911937</v>
      </c>
      <c r="F9" s="9"/>
      <c r="G9" s="9">
        <v>54410357835</v>
      </c>
      <c r="H9" s="9"/>
      <c r="I9" s="16">
        <v>-4903445898</v>
      </c>
      <c r="J9" s="9"/>
      <c r="K9" s="9">
        <v>37639046</v>
      </c>
      <c r="L9" s="9"/>
      <c r="M9" s="9">
        <v>371064816776</v>
      </c>
      <c r="N9" s="9"/>
      <c r="O9" s="9">
        <v>397241311338</v>
      </c>
      <c r="P9" s="9"/>
      <c r="Q9" s="16">
        <v>-26176494562</v>
      </c>
    </row>
    <row r="10" spans="1:17" ht="18.75" x14ac:dyDescent="0.45">
      <c r="A10" s="2" t="s">
        <v>255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25453</v>
      </c>
      <c r="L10" s="9"/>
      <c r="M10" s="9">
        <v>83393927</v>
      </c>
      <c r="N10" s="9"/>
      <c r="O10" s="9">
        <v>25453000</v>
      </c>
      <c r="P10" s="9"/>
      <c r="Q10" s="16">
        <v>58092373</v>
      </c>
    </row>
    <row r="11" spans="1:17" ht="18.75" x14ac:dyDescent="0.45">
      <c r="A11" s="2" t="s">
        <v>256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300000</v>
      </c>
      <c r="L11" s="9"/>
      <c r="M11" s="9">
        <v>8581548319</v>
      </c>
      <c r="N11" s="9"/>
      <c r="O11" s="9">
        <v>8645634087</v>
      </c>
      <c r="P11" s="9"/>
      <c r="Q11" s="16">
        <v>-64085768</v>
      </c>
    </row>
    <row r="12" spans="1:17" ht="18.75" x14ac:dyDescent="0.45">
      <c r="A12" s="2" t="s">
        <v>15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2500000</v>
      </c>
      <c r="L12" s="9"/>
      <c r="M12" s="9">
        <v>57298578605</v>
      </c>
      <c r="N12" s="9"/>
      <c r="O12" s="9">
        <v>54345286274</v>
      </c>
      <c r="P12" s="9"/>
      <c r="Q12" s="16">
        <v>2953292331</v>
      </c>
    </row>
    <row r="13" spans="1:17" ht="18.75" x14ac:dyDescent="0.45">
      <c r="A13" s="2" t="s">
        <v>257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62000000</v>
      </c>
      <c r="L13" s="9"/>
      <c r="M13" s="9">
        <v>64835918160</v>
      </c>
      <c r="N13" s="9"/>
      <c r="O13" s="9">
        <v>61631100000</v>
      </c>
      <c r="P13" s="9"/>
      <c r="Q13" s="16">
        <v>3204818160</v>
      </c>
    </row>
    <row r="14" spans="1:17" ht="18.75" x14ac:dyDescent="0.45">
      <c r="A14" s="2" t="s">
        <v>245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1800000</v>
      </c>
      <c r="L14" s="9"/>
      <c r="M14" s="9">
        <v>23912570170</v>
      </c>
      <c r="N14" s="9"/>
      <c r="O14" s="9">
        <v>27911989894</v>
      </c>
      <c r="P14" s="9"/>
      <c r="Q14" s="16">
        <v>-3999419724</v>
      </c>
    </row>
    <row r="15" spans="1:17" ht="18.75" x14ac:dyDescent="0.45">
      <c r="A15" s="2" t="s">
        <v>258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1394767</v>
      </c>
      <c r="L15" s="9"/>
      <c r="M15" s="9">
        <v>5034265835</v>
      </c>
      <c r="N15" s="9"/>
      <c r="O15" s="9">
        <v>6580177775</v>
      </c>
      <c r="P15" s="9"/>
      <c r="Q15" s="16">
        <v>-1545911940</v>
      </c>
    </row>
    <row r="16" spans="1:17" ht="18.75" x14ac:dyDescent="0.45">
      <c r="A16" s="2" t="s">
        <v>259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303736</v>
      </c>
      <c r="L16" s="9"/>
      <c r="M16" s="9">
        <v>9807160571</v>
      </c>
      <c r="N16" s="9"/>
      <c r="O16" s="9">
        <v>9610472559</v>
      </c>
      <c r="P16" s="9"/>
      <c r="Q16" s="16">
        <v>196688012</v>
      </c>
    </row>
    <row r="17" spans="1:17" ht="18.75" x14ac:dyDescent="0.45">
      <c r="A17" s="2" t="s">
        <v>260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9700000</v>
      </c>
      <c r="L17" s="9"/>
      <c r="M17" s="9">
        <v>112429043335</v>
      </c>
      <c r="N17" s="9"/>
      <c r="O17" s="9">
        <v>117547135586</v>
      </c>
      <c r="P17" s="9"/>
      <c r="Q17" s="16">
        <v>-5118092251</v>
      </c>
    </row>
    <row r="18" spans="1:17" ht="18.75" x14ac:dyDescent="0.45">
      <c r="A18" s="2" t="s">
        <v>261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8328</v>
      </c>
      <c r="L18" s="9"/>
      <c r="M18" s="9">
        <v>175006402</v>
      </c>
      <c r="N18" s="9"/>
      <c r="O18" s="9">
        <v>173108159</v>
      </c>
      <c r="P18" s="9"/>
      <c r="Q18" s="16">
        <v>1898243</v>
      </c>
    </row>
    <row r="19" spans="1:17" ht="18.75" x14ac:dyDescent="0.45">
      <c r="A19" s="2" t="s">
        <v>248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325402</v>
      </c>
      <c r="L19" s="9"/>
      <c r="M19" s="9">
        <v>6940866253</v>
      </c>
      <c r="N19" s="9"/>
      <c r="O19" s="9">
        <v>7220385629</v>
      </c>
      <c r="P19" s="9"/>
      <c r="Q19" s="16">
        <v>-279519376</v>
      </c>
    </row>
    <row r="20" spans="1:17" ht="18.75" x14ac:dyDescent="0.45">
      <c r="A20" s="2" t="s">
        <v>102</v>
      </c>
      <c r="C20" s="9">
        <v>1000</v>
      </c>
      <c r="D20" s="9"/>
      <c r="E20" s="9">
        <v>967824550</v>
      </c>
      <c r="F20" s="9"/>
      <c r="G20" s="9">
        <v>923164616</v>
      </c>
      <c r="H20" s="9"/>
      <c r="I20" s="9">
        <v>44659934</v>
      </c>
      <c r="J20" s="9"/>
      <c r="K20" s="9">
        <v>1000</v>
      </c>
      <c r="L20" s="9"/>
      <c r="M20" s="9">
        <v>967824550</v>
      </c>
      <c r="N20" s="9"/>
      <c r="O20" s="9">
        <v>923164616</v>
      </c>
      <c r="P20" s="9"/>
      <c r="Q20" s="16">
        <v>44659934</v>
      </c>
    </row>
    <row r="21" spans="1:17" ht="18.75" x14ac:dyDescent="0.45">
      <c r="A21" s="2" t="s">
        <v>262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65410</v>
      </c>
      <c r="L21" s="9"/>
      <c r="M21" s="9">
        <v>45258341945</v>
      </c>
      <c r="N21" s="9"/>
      <c r="O21" s="9">
        <v>42966253904</v>
      </c>
      <c r="P21" s="9"/>
      <c r="Q21" s="16">
        <v>2292088041</v>
      </c>
    </row>
    <row r="22" spans="1:17" ht="18.75" x14ac:dyDescent="0.45">
      <c r="A22" s="2" t="s">
        <v>227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1300000</v>
      </c>
      <c r="L22" s="9"/>
      <c r="M22" s="9">
        <v>1300000000000</v>
      </c>
      <c r="N22" s="9"/>
      <c r="O22" s="9">
        <v>1291963189221</v>
      </c>
      <c r="P22" s="9"/>
      <c r="Q22" s="16">
        <v>8036810779</v>
      </c>
    </row>
    <row r="23" spans="1:17" ht="18.75" x14ac:dyDescent="0.45">
      <c r="A23" s="2" t="s">
        <v>263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20000</v>
      </c>
      <c r="L23" s="9"/>
      <c r="M23" s="9">
        <v>17866761063</v>
      </c>
      <c r="N23" s="9"/>
      <c r="O23" s="9">
        <v>17279920087</v>
      </c>
      <c r="P23" s="9"/>
      <c r="Q23" s="16">
        <v>586840976</v>
      </c>
    </row>
    <row r="24" spans="1:17" ht="18.75" x14ac:dyDescent="0.45">
      <c r="A24" s="2" t="s">
        <v>225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/>
      <c r="K24" s="9">
        <v>336280</v>
      </c>
      <c r="L24" s="9"/>
      <c r="M24" s="9">
        <v>336280000000</v>
      </c>
      <c r="N24" s="9"/>
      <c r="O24" s="9">
        <v>337621418904</v>
      </c>
      <c r="P24" s="9"/>
      <c r="Q24" s="16">
        <v>-1341418904</v>
      </c>
    </row>
    <row r="25" spans="1:17" ht="18.75" x14ac:dyDescent="0.45">
      <c r="A25" s="2" t="s">
        <v>264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/>
      <c r="K25" s="9">
        <v>17203</v>
      </c>
      <c r="L25" s="9"/>
      <c r="M25" s="9">
        <v>17203000000</v>
      </c>
      <c r="N25" s="9"/>
      <c r="O25" s="9">
        <v>15440447428</v>
      </c>
      <c r="P25" s="9"/>
      <c r="Q25" s="16">
        <v>1762552572</v>
      </c>
    </row>
    <row r="26" spans="1:17" ht="18.75" x14ac:dyDescent="0.45">
      <c r="A26" s="2" t="s">
        <v>265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/>
      <c r="K26" s="9">
        <v>16000</v>
      </c>
      <c r="L26" s="9"/>
      <c r="M26" s="9">
        <v>16000000000</v>
      </c>
      <c r="N26" s="9"/>
      <c r="O26" s="9">
        <v>15170749200</v>
      </c>
      <c r="P26" s="9"/>
      <c r="Q26" s="16">
        <v>829250800</v>
      </c>
    </row>
    <row r="27" spans="1:17" ht="18.75" x14ac:dyDescent="0.45">
      <c r="A27" s="2" t="s">
        <v>228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J27" s="9"/>
      <c r="K27" s="9">
        <v>1300000</v>
      </c>
      <c r="L27" s="9"/>
      <c r="M27" s="9">
        <v>1300000000000</v>
      </c>
      <c r="N27" s="9"/>
      <c r="O27" s="9">
        <v>1255832339125</v>
      </c>
      <c r="P27" s="9"/>
      <c r="Q27" s="16">
        <v>44167660875</v>
      </c>
    </row>
    <row r="28" spans="1:17" ht="18.75" x14ac:dyDescent="0.45">
      <c r="A28" s="2" t="s">
        <v>65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100000</v>
      </c>
      <c r="L28" s="9"/>
      <c r="M28" s="9">
        <v>83684829380</v>
      </c>
      <c r="N28" s="9"/>
      <c r="O28" s="9">
        <v>79165648628</v>
      </c>
      <c r="P28" s="9"/>
      <c r="Q28" s="16">
        <v>4519180752</v>
      </c>
    </row>
    <row r="29" spans="1:17" ht="18.75" x14ac:dyDescent="0.45">
      <c r="A29" s="2" t="s">
        <v>62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100000</v>
      </c>
      <c r="L29" s="9"/>
      <c r="M29" s="9">
        <v>70399939031</v>
      </c>
      <c r="N29" s="9"/>
      <c r="O29" s="9">
        <v>67437774687</v>
      </c>
      <c r="P29" s="9"/>
      <c r="Q29" s="16">
        <v>2962164344</v>
      </c>
    </row>
    <row r="30" spans="1:17" ht="18.75" x14ac:dyDescent="0.45">
      <c r="A30" s="2" t="s">
        <v>233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1000</v>
      </c>
      <c r="L30" s="9"/>
      <c r="M30" s="9">
        <v>1000000000</v>
      </c>
      <c r="N30" s="9"/>
      <c r="O30" s="9">
        <v>999818750</v>
      </c>
      <c r="P30" s="9"/>
      <c r="Q30" s="16">
        <v>181250</v>
      </c>
    </row>
    <row r="31" spans="1:17" ht="18.75" x14ac:dyDescent="0.45">
      <c r="A31" s="2" t="s">
        <v>69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100000</v>
      </c>
      <c r="L31" s="9"/>
      <c r="M31" s="9">
        <v>55189995000</v>
      </c>
      <c r="N31" s="9"/>
      <c r="O31" s="9">
        <v>53306838624</v>
      </c>
      <c r="P31" s="9"/>
      <c r="Q31" s="16">
        <f>1883156376-1087503</f>
        <v>1882068873</v>
      </c>
    </row>
    <row r="32" spans="1:17" ht="18.75" x14ac:dyDescent="0.45">
      <c r="A32" s="2" t="s">
        <v>117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6000</v>
      </c>
      <c r="L32" s="9"/>
      <c r="M32" s="9">
        <v>5998912500</v>
      </c>
      <c r="N32" s="9"/>
      <c r="O32" s="9">
        <v>6000000000</v>
      </c>
      <c r="P32" s="9"/>
      <c r="Q32" s="16">
        <v>0</v>
      </c>
    </row>
    <row r="33" spans="3:17" ht="18.75" thickBot="1" x14ac:dyDescent="0.45">
      <c r="C33" s="11">
        <f>SUM(C8:C32)</f>
        <v>5699050</v>
      </c>
      <c r="D33" s="9"/>
      <c r="E33" s="11">
        <f>SUM(E8:E32)</f>
        <v>50903295317</v>
      </c>
      <c r="F33" s="9"/>
      <c r="G33" s="11">
        <f>SUM(G8:G32)</f>
        <v>55756989093</v>
      </c>
      <c r="H33" s="9"/>
      <c r="I33" s="11">
        <f>SUM(I8:I32)</f>
        <v>-4853693776</v>
      </c>
      <c r="J33" s="9"/>
      <c r="K33" s="11">
        <f>SUM(K8:K32)</f>
        <v>119361698</v>
      </c>
      <c r="L33" s="9"/>
      <c r="M33" s="11">
        <f>SUM(M8:M32)</f>
        <v>3910441330652</v>
      </c>
      <c r="N33" s="9"/>
      <c r="O33" s="11">
        <f>SUM(O8:O32)</f>
        <v>3875463084117</v>
      </c>
      <c r="P33" s="9"/>
      <c r="Q33" s="24">
        <f>SUM(Q8:Q32)</f>
        <v>34978397978</v>
      </c>
    </row>
    <row r="34" spans="3:17" ht="18.75" thickTop="1" x14ac:dyDescent="0.4"/>
    <row r="38" spans="3:17" x14ac:dyDescent="0.4">
      <c r="Q38" s="16"/>
    </row>
  </sheetData>
  <mergeCells count="14"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3:Q3"/>
    <mergeCell ref="A4:Q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31"/>
  <sheetViews>
    <sheetView rightToLeft="1" view="pageBreakPreview" zoomScale="77" zoomScaleNormal="100" zoomScaleSheetLayoutView="77" workbookViewId="0">
      <selection activeCell="K31" sqref="K31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20.5703125" style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4.7109375" style="5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4.42578125" style="1" bestFit="1" customWidth="1"/>
    <col min="20" max="20" width="1" style="1" customWidth="1"/>
    <col min="21" max="21" width="24.7109375" style="5" bestFit="1" customWidth="1"/>
    <col min="22" max="22" width="1" style="1" customWidth="1"/>
    <col min="23" max="23" width="9.140625" style="1" customWidth="1"/>
    <col min="24" max="26" width="9.140625" style="1"/>
    <col min="27" max="27" width="15" style="1" bestFit="1" customWidth="1"/>
    <col min="28" max="16384" width="9.140625" style="1"/>
  </cols>
  <sheetData>
    <row r="2" spans="1:2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7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7" ht="27.75" x14ac:dyDescent="0.4">
      <c r="A6" s="28" t="s">
        <v>3</v>
      </c>
      <c r="C6" s="29" t="s">
        <v>217</v>
      </c>
      <c r="D6" s="29" t="s">
        <v>217</v>
      </c>
      <c r="E6" s="29" t="s">
        <v>217</v>
      </c>
      <c r="F6" s="29" t="s">
        <v>217</v>
      </c>
      <c r="G6" s="29" t="s">
        <v>217</v>
      </c>
      <c r="H6" s="29" t="s">
        <v>217</v>
      </c>
      <c r="I6" s="29" t="s">
        <v>217</v>
      </c>
      <c r="J6" s="29" t="s">
        <v>217</v>
      </c>
      <c r="K6" s="29" t="s">
        <v>217</v>
      </c>
      <c r="M6" s="29" t="s">
        <v>218</v>
      </c>
      <c r="N6" s="29" t="s">
        <v>218</v>
      </c>
      <c r="O6" s="29" t="s">
        <v>218</v>
      </c>
      <c r="P6" s="29" t="s">
        <v>218</v>
      </c>
      <c r="Q6" s="29" t="s">
        <v>218</v>
      </c>
      <c r="R6" s="29" t="s">
        <v>218</v>
      </c>
      <c r="S6" s="29" t="s">
        <v>218</v>
      </c>
      <c r="T6" s="29" t="s">
        <v>218</v>
      </c>
      <c r="U6" s="29" t="s">
        <v>218</v>
      </c>
      <c r="W6" s="3"/>
    </row>
    <row r="7" spans="1:27" ht="27.75" x14ac:dyDescent="0.4">
      <c r="A7" s="29" t="s">
        <v>3</v>
      </c>
      <c r="C7" s="34" t="s">
        <v>266</v>
      </c>
      <c r="E7" s="34" t="s">
        <v>267</v>
      </c>
      <c r="G7" s="34" t="s">
        <v>268</v>
      </c>
      <c r="I7" s="34" t="s">
        <v>147</v>
      </c>
      <c r="K7" s="38" t="s">
        <v>269</v>
      </c>
      <c r="M7" s="34" t="s">
        <v>266</v>
      </c>
      <c r="O7" s="34" t="s">
        <v>267</v>
      </c>
      <c r="Q7" s="34" t="s">
        <v>268</v>
      </c>
      <c r="S7" s="34" t="s">
        <v>147</v>
      </c>
      <c r="U7" s="38" t="s">
        <v>269</v>
      </c>
    </row>
    <row r="8" spans="1:27" ht="18.75" x14ac:dyDescent="0.45">
      <c r="A8" s="2" t="s">
        <v>23</v>
      </c>
      <c r="C8" s="9">
        <v>0</v>
      </c>
      <c r="D8" s="9"/>
      <c r="E8" s="9">
        <v>222442657</v>
      </c>
      <c r="F8" s="9"/>
      <c r="G8" s="9">
        <v>5092188</v>
      </c>
      <c r="H8" s="9"/>
      <c r="I8" s="9">
        <v>227534845</v>
      </c>
      <c r="K8" s="41">
        <f>I8/1299417017020*100</f>
        <v>1.751053295591079E-2</v>
      </c>
      <c r="M8" s="9">
        <v>0</v>
      </c>
      <c r="N8" s="9"/>
      <c r="O8" s="9">
        <v>242156693</v>
      </c>
      <c r="P8" s="9"/>
      <c r="Q8" s="9">
        <f>5092188-151446</f>
        <v>4940742</v>
      </c>
      <c r="R8" s="9"/>
      <c r="S8" s="9">
        <v>247248881</v>
      </c>
      <c r="U8" s="41">
        <f>S8/6484778249260*100</f>
        <v>3.8127576841692993E-3</v>
      </c>
    </row>
    <row r="9" spans="1:27" ht="18.75" x14ac:dyDescent="0.45">
      <c r="A9" s="2" t="s">
        <v>21</v>
      </c>
      <c r="C9" s="9">
        <v>0</v>
      </c>
      <c r="D9" s="9"/>
      <c r="E9" s="9">
        <v>4967977718</v>
      </c>
      <c r="F9" s="9"/>
      <c r="G9" s="9">
        <v>-4903445898</v>
      </c>
      <c r="H9" s="9"/>
      <c r="I9" s="9">
        <v>64531820</v>
      </c>
      <c r="K9" s="41">
        <f>I9/1299417017020*100</f>
        <v>4.9662132444588999E-3</v>
      </c>
      <c r="M9" s="9">
        <v>40420369440</v>
      </c>
      <c r="N9" s="9"/>
      <c r="O9" s="9">
        <v>-15198938756</v>
      </c>
      <c r="P9" s="9"/>
      <c r="Q9" s="9">
        <v>-26176494562</v>
      </c>
      <c r="R9" s="9"/>
      <c r="S9" s="9">
        <v>-955063878</v>
      </c>
      <c r="U9" s="41">
        <f>S9/6484778249260*100</f>
        <v>-1.4727780061083592E-2</v>
      </c>
      <c r="AA9" s="3"/>
    </row>
    <row r="10" spans="1:27" ht="18.75" x14ac:dyDescent="0.45">
      <c r="A10" s="2" t="s">
        <v>255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K10" s="41">
        <f>I10/1299417017020*100</f>
        <v>0</v>
      </c>
      <c r="M10" s="9">
        <v>0</v>
      </c>
      <c r="N10" s="9"/>
      <c r="O10" s="9">
        <v>0</v>
      </c>
      <c r="P10" s="9"/>
      <c r="Q10" s="9">
        <v>58092373</v>
      </c>
      <c r="R10" s="9"/>
      <c r="S10" s="9">
        <v>57940927</v>
      </c>
      <c r="U10" s="41">
        <f>S10/6484778249260*100</f>
        <v>8.934912617345372E-4</v>
      </c>
    </row>
    <row r="11" spans="1:27" ht="18.75" x14ac:dyDescent="0.45">
      <c r="A11" s="2" t="s">
        <v>256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K11" s="41">
        <f>I11/1299417017020*100</f>
        <v>0</v>
      </c>
      <c r="M11" s="9">
        <v>0</v>
      </c>
      <c r="N11" s="9"/>
      <c r="O11" s="9">
        <v>0</v>
      </c>
      <c r="P11" s="9"/>
      <c r="Q11" s="9">
        <v>-64085768</v>
      </c>
      <c r="R11" s="9"/>
      <c r="S11" s="9">
        <v>-64085768</v>
      </c>
      <c r="U11" s="41">
        <f>S11/6484778249260*100</f>
        <v>-9.8824918195642309E-4</v>
      </c>
    </row>
    <row r="12" spans="1:27" ht="18.75" x14ac:dyDescent="0.45">
      <c r="A12" s="2" t="s">
        <v>15</v>
      </c>
      <c r="C12" s="9">
        <v>0</v>
      </c>
      <c r="D12" s="9"/>
      <c r="E12" s="9">
        <v>-273938596</v>
      </c>
      <c r="F12" s="9"/>
      <c r="G12" s="9">
        <v>0</v>
      </c>
      <c r="H12" s="9"/>
      <c r="I12" s="9">
        <v>-273938596</v>
      </c>
      <c r="K12" s="41">
        <f>I12/1299417017020*100</f>
        <v>-2.1081653727163991E-2</v>
      </c>
      <c r="M12" s="9">
        <v>4076872536</v>
      </c>
      <c r="N12" s="9"/>
      <c r="O12" s="9">
        <v>-4714485729</v>
      </c>
      <c r="P12" s="9"/>
      <c r="Q12" s="9">
        <v>2953292331</v>
      </c>
      <c r="R12" s="9"/>
      <c r="S12" s="9">
        <v>2315679138</v>
      </c>
      <c r="U12" s="41">
        <f>S12/6484778249260*100</f>
        <v>3.5709457578819291E-2</v>
      </c>
    </row>
    <row r="13" spans="1:27" ht="18.75" x14ac:dyDescent="0.45">
      <c r="A13" s="2" t="s">
        <v>257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41">
        <f>I13/1299417017020*100</f>
        <v>0</v>
      </c>
      <c r="M13" s="9">
        <v>0</v>
      </c>
      <c r="N13" s="9"/>
      <c r="O13" s="9">
        <v>0</v>
      </c>
      <c r="P13" s="9"/>
      <c r="Q13" s="9">
        <v>3204818160</v>
      </c>
      <c r="R13" s="9"/>
      <c r="S13" s="9">
        <v>3204818160</v>
      </c>
      <c r="U13" s="41">
        <f>S13/6484778249260*100</f>
        <v>4.9420628382562087E-2</v>
      </c>
    </row>
    <row r="14" spans="1:27" ht="18.75" x14ac:dyDescent="0.45">
      <c r="A14" s="2" t="s">
        <v>245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41">
        <f>I14/1299417017020*100</f>
        <v>0</v>
      </c>
      <c r="M14" s="9">
        <v>3474000000</v>
      </c>
      <c r="N14" s="9"/>
      <c r="O14" s="9">
        <v>0</v>
      </c>
      <c r="P14" s="9"/>
      <c r="Q14" s="9">
        <v>-3999419724</v>
      </c>
      <c r="R14" s="9"/>
      <c r="S14" s="9">
        <v>-525419724</v>
      </c>
      <c r="U14" s="41">
        <f>S14/6484778249260*100</f>
        <v>-8.1023545263087058E-3</v>
      </c>
    </row>
    <row r="15" spans="1:27" ht="18.75" x14ac:dyDescent="0.45">
      <c r="A15" s="2" t="s">
        <v>255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K15" s="41">
        <f>I15/1299417017020*100</f>
        <v>0</v>
      </c>
      <c r="M15" s="9">
        <v>0</v>
      </c>
      <c r="N15" s="9"/>
      <c r="O15" s="9">
        <v>0</v>
      </c>
      <c r="P15" s="9"/>
      <c r="Q15" s="9">
        <v>151446</v>
      </c>
      <c r="R15" s="9"/>
      <c r="S15" s="9">
        <v>151446</v>
      </c>
      <c r="U15" s="41">
        <f>S15/6484778249260*100</f>
        <v>2.3354075371394854E-6</v>
      </c>
    </row>
    <row r="16" spans="1:27" ht="18.75" x14ac:dyDescent="0.45">
      <c r="A16" s="2" t="s">
        <v>258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K16" s="41">
        <f>I16/1299417017020*100</f>
        <v>0</v>
      </c>
      <c r="M16" s="9">
        <v>0</v>
      </c>
      <c r="N16" s="9"/>
      <c r="O16" s="9">
        <v>0</v>
      </c>
      <c r="P16" s="9"/>
      <c r="Q16" s="9">
        <v>-1545911940</v>
      </c>
      <c r="R16" s="9"/>
      <c r="S16" s="9">
        <v>-1545911940</v>
      </c>
      <c r="U16" s="41">
        <f>S16/6484778249260*100</f>
        <v>-2.3839087175824541E-2</v>
      </c>
    </row>
    <row r="17" spans="1:21" ht="18.75" x14ac:dyDescent="0.45">
      <c r="A17" s="2" t="s">
        <v>259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41">
        <f>I17/1299417017020*100</f>
        <v>0</v>
      </c>
      <c r="M17" s="9">
        <v>0</v>
      </c>
      <c r="N17" s="9"/>
      <c r="O17" s="9">
        <v>0</v>
      </c>
      <c r="P17" s="9"/>
      <c r="Q17" s="9">
        <v>196688012</v>
      </c>
      <c r="R17" s="9"/>
      <c r="S17" s="9">
        <v>196688012</v>
      </c>
      <c r="U17" s="41">
        <f>S17/6484778249260*100</f>
        <v>3.0330722877446848E-3</v>
      </c>
    </row>
    <row r="18" spans="1:21" ht="18.75" x14ac:dyDescent="0.45">
      <c r="A18" s="2" t="s">
        <v>260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K18" s="41">
        <f>I18/1299417017020*100</f>
        <v>0</v>
      </c>
      <c r="M18" s="9">
        <v>0</v>
      </c>
      <c r="N18" s="9"/>
      <c r="O18" s="9">
        <v>0</v>
      </c>
      <c r="P18" s="9"/>
      <c r="Q18" s="9">
        <v>-5118092251</v>
      </c>
      <c r="R18" s="9"/>
      <c r="S18" s="9">
        <v>-5118092251</v>
      </c>
      <c r="U18" s="41">
        <f>S18/6484778249260*100</f>
        <v>-7.892470728022262E-2</v>
      </c>
    </row>
    <row r="19" spans="1:21" ht="18.75" x14ac:dyDescent="0.45">
      <c r="A19" s="2" t="s">
        <v>261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K19" s="41">
        <f>I19/1299417017020*100</f>
        <v>0</v>
      </c>
      <c r="M19" s="9">
        <v>0</v>
      </c>
      <c r="N19" s="9"/>
      <c r="O19" s="9">
        <v>0</v>
      </c>
      <c r="P19" s="9"/>
      <c r="Q19" s="9">
        <v>1898243</v>
      </c>
      <c r="R19" s="9"/>
      <c r="S19" s="9">
        <v>1898243</v>
      </c>
      <c r="U19" s="41">
        <f>S19/6484778249260*100</f>
        <v>2.9272288535334494E-5</v>
      </c>
    </row>
    <row r="20" spans="1:21" ht="18.75" x14ac:dyDescent="0.45">
      <c r="A20" s="2" t="s">
        <v>248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K20" s="41">
        <f>I20/1299417017020*100</f>
        <v>0</v>
      </c>
      <c r="M20" s="9">
        <v>136373415</v>
      </c>
      <c r="N20" s="9"/>
      <c r="O20" s="9">
        <v>0</v>
      </c>
      <c r="P20" s="9"/>
      <c r="Q20" s="9">
        <v>-279519376</v>
      </c>
      <c r="R20" s="9"/>
      <c r="S20" s="9">
        <v>-143145961</v>
      </c>
      <c r="U20" s="41">
        <f>S20/6484778249260*100</f>
        <v>-2.2074148952793394E-3</v>
      </c>
    </row>
    <row r="21" spans="1:21" ht="18.75" x14ac:dyDescent="0.45">
      <c r="A21" s="2" t="s">
        <v>18</v>
      </c>
      <c r="C21" s="9">
        <v>0</v>
      </c>
      <c r="D21" s="9"/>
      <c r="E21" s="9">
        <v>13641121645</v>
      </c>
      <c r="F21" s="9"/>
      <c r="G21" s="9">
        <v>0</v>
      </c>
      <c r="H21" s="9"/>
      <c r="I21" s="9">
        <v>13641121645</v>
      </c>
      <c r="K21" s="41">
        <f>I21/1299417017020*100</f>
        <v>1.049787825334447</v>
      </c>
      <c r="M21" s="9">
        <v>17557221134</v>
      </c>
      <c r="N21" s="9"/>
      <c r="O21" s="9">
        <v>36870438543</v>
      </c>
      <c r="P21" s="9"/>
      <c r="Q21" s="9">
        <v>0</v>
      </c>
      <c r="R21" s="9"/>
      <c r="S21" s="9">
        <v>54427659677</v>
      </c>
      <c r="U21" s="41">
        <f>S21/6484778249260*100</f>
        <v>0.8393141227799259</v>
      </c>
    </row>
    <row r="22" spans="1:21" ht="18.75" x14ac:dyDescent="0.45">
      <c r="A22" s="2" t="s">
        <v>19</v>
      </c>
      <c r="C22" s="9">
        <v>0</v>
      </c>
      <c r="D22" s="9"/>
      <c r="E22" s="9">
        <v>17966636641</v>
      </c>
      <c r="F22" s="9"/>
      <c r="G22" s="9">
        <v>0</v>
      </c>
      <c r="H22" s="9"/>
      <c r="I22" s="9">
        <v>17966636641</v>
      </c>
      <c r="K22" s="41">
        <f>I22/1299417017020*100</f>
        <v>1.3826690281618397</v>
      </c>
      <c r="M22" s="9">
        <v>84301172580</v>
      </c>
      <c r="N22" s="9"/>
      <c r="O22" s="9">
        <v>68452121993</v>
      </c>
      <c r="P22" s="9"/>
      <c r="Q22" s="9">
        <v>0</v>
      </c>
      <c r="R22" s="9"/>
      <c r="S22" s="9">
        <v>152753294573</v>
      </c>
      <c r="U22" s="41">
        <f>S22/6484778249260*100</f>
        <v>2.3555669708587366</v>
      </c>
    </row>
    <row r="23" spans="1:21" ht="18.75" x14ac:dyDescent="0.45">
      <c r="A23" s="2" t="s">
        <v>26</v>
      </c>
      <c r="C23" s="9">
        <v>0</v>
      </c>
      <c r="D23" s="9"/>
      <c r="E23" s="9">
        <v>41360412</v>
      </c>
      <c r="F23" s="9"/>
      <c r="G23" s="9">
        <v>0</v>
      </c>
      <c r="H23" s="9"/>
      <c r="I23" s="9">
        <v>41360412</v>
      </c>
      <c r="K23" s="41">
        <f>I23/1299417017020*100</f>
        <v>3.1829975641579121E-3</v>
      </c>
      <c r="M23" s="9">
        <v>0</v>
      </c>
      <c r="N23" s="9"/>
      <c r="O23" s="9">
        <v>41360412</v>
      </c>
      <c r="P23" s="9"/>
      <c r="Q23" s="9">
        <v>0</v>
      </c>
      <c r="R23" s="9"/>
      <c r="S23" s="9">
        <v>41360412</v>
      </c>
      <c r="U23" s="41">
        <f>S23/6484778249260*100</f>
        <v>6.378076537115171E-4</v>
      </c>
    </row>
    <row r="24" spans="1:21" ht="18.75" x14ac:dyDescent="0.45">
      <c r="A24" s="2" t="s">
        <v>25</v>
      </c>
      <c r="C24" s="9">
        <v>0</v>
      </c>
      <c r="D24" s="9"/>
      <c r="E24" s="9">
        <v>665357299</v>
      </c>
      <c r="F24" s="9"/>
      <c r="G24" s="9">
        <v>0</v>
      </c>
      <c r="H24" s="9"/>
      <c r="I24" s="9">
        <v>665357299</v>
      </c>
      <c r="K24" s="41">
        <f>I24/1299417017020*100</f>
        <v>5.1204293178019777E-2</v>
      </c>
      <c r="M24" s="9">
        <v>0</v>
      </c>
      <c r="N24" s="9"/>
      <c r="O24" s="9">
        <v>1552435711</v>
      </c>
      <c r="P24" s="9"/>
      <c r="Q24" s="9">
        <v>0</v>
      </c>
      <c r="R24" s="9"/>
      <c r="S24" s="9">
        <v>1552435711</v>
      </c>
      <c r="U24" s="41">
        <f>S24/6484778249260*100</f>
        <v>2.3939688472418525E-2</v>
      </c>
    </row>
    <row r="25" spans="1:21" ht="18.75" x14ac:dyDescent="0.45">
      <c r="A25" s="2" t="s">
        <v>16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K25" s="41">
        <f>I25/1299417017020*100</f>
        <v>0</v>
      </c>
      <c r="M25" s="9">
        <v>0</v>
      </c>
      <c r="N25" s="9"/>
      <c r="O25" s="9">
        <v>0</v>
      </c>
      <c r="P25" s="9"/>
      <c r="Q25" s="9">
        <v>0</v>
      </c>
      <c r="R25" s="9"/>
      <c r="S25" s="9">
        <v>0</v>
      </c>
      <c r="U25" s="41">
        <f>S25/6484778249260*100</f>
        <v>0</v>
      </c>
    </row>
    <row r="26" spans="1:21" ht="18.75" x14ac:dyDescent="0.45">
      <c r="A26" s="2" t="s">
        <v>22</v>
      </c>
      <c r="C26" s="9">
        <v>0</v>
      </c>
      <c r="D26" s="9"/>
      <c r="E26" s="9">
        <v>75648959</v>
      </c>
      <c r="F26" s="9"/>
      <c r="G26" s="9">
        <v>0</v>
      </c>
      <c r="H26" s="9"/>
      <c r="I26" s="9">
        <v>75648959</v>
      </c>
      <c r="K26" s="41">
        <f>I26/1299417017020*100</f>
        <v>5.8217614521848026E-3</v>
      </c>
      <c r="M26" s="9">
        <v>0</v>
      </c>
      <c r="N26" s="9"/>
      <c r="O26" s="9">
        <v>-200020396</v>
      </c>
      <c r="P26" s="9"/>
      <c r="Q26" s="9">
        <v>0</v>
      </c>
      <c r="R26" s="9"/>
      <c r="S26" s="9">
        <v>-200020396</v>
      </c>
      <c r="U26" s="41">
        <f>S26/6484778249260*100</f>
        <v>-3.0844600742180352E-3</v>
      </c>
    </row>
    <row r="27" spans="1:21" ht="18.75" x14ac:dyDescent="0.45">
      <c r="A27" s="2" t="s">
        <v>17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K27" s="41">
        <f>I27/1299417017020*100</f>
        <v>0</v>
      </c>
      <c r="M27" s="9">
        <v>0</v>
      </c>
      <c r="N27" s="9"/>
      <c r="O27" s="9">
        <v>0</v>
      </c>
      <c r="P27" s="9"/>
      <c r="Q27" s="9">
        <v>0</v>
      </c>
      <c r="R27" s="9"/>
      <c r="S27" s="9">
        <v>0</v>
      </c>
      <c r="U27" s="41">
        <f>S27/6484778249260*100</f>
        <v>0</v>
      </c>
    </row>
    <row r="28" spans="1:21" ht="18.75" x14ac:dyDescent="0.45">
      <c r="A28" s="2" t="s">
        <v>20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K28" s="41">
        <f>I28/1299417017020*100</f>
        <v>0</v>
      </c>
      <c r="M28" s="9">
        <v>0</v>
      </c>
      <c r="N28" s="9"/>
      <c r="O28" s="9">
        <v>-89042935</v>
      </c>
      <c r="P28" s="9"/>
      <c r="Q28" s="9">
        <v>0</v>
      </c>
      <c r="R28" s="9"/>
      <c r="S28" s="9">
        <v>-89042935</v>
      </c>
      <c r="U28" s="41">
        <f>S28/6484778249260*100</f>
        <v>-1.3731068600558701E-3</v>
      </c>
    </row>
    <row r="29" spans="1:21" ht="18.75" x14ac:dyDescent="0.45">
      <c r="A29" s="2" t="s">
        <v>319</v>
      </c>
      <c r="C29" s="9"/>
      <c r="D29" s="9"/>
      <c r="E29" s="9"/>
      <c r="F29" s="9"/>
      <c r="G29" s="9"/>
      <c r="H29" s="9"/>
      <c r="I29" s="9"/>
      <c r="K29" s="41">
        <f>I29/1299417017020*100</f>
        <v>0</v>
      </c>
      <c r="M29" s="9">
        <v>1025440500</v>
      </c>
      <c r="N29" s="9"/>
      <c r="O29" s="9"/>
      <c r="P29" s="9"/>
      <c r="Q29" s="9"/>
      <c r="R29" s="9"/>
      <c r="S29" s="9"/>
      <c r="U29" s="41">
        <f>S29/6484778249260*100</f>
        <v>0</v>
      </c>
    </row>
    <row r="30" spans="1:21" ht="18.75" thickBot="1" x14ac:dyDescent="0.45">
      <c r="C30" s="11">
        <f>SUM(C8:C28)</f>
        <v>0</v>
      </c>
      <c r="D30" s="9"/>
      <c r="E30" s="11">
        <f>SUM(E8:E28)</f>
        <v>37306606735</v>
      </c>
      <c r="F30" s="9"/>
      <c r="G30" s="11">
        <f>SUM(G8:G28)</f>
        <v>-4898353710</v>
      </c>
      <c r="H30" s="9"/>
      <c r="I30" s="11">
        <f>SUM(I8:I28)</f>
        <v>32408253025</v>
      </c>
      <c r="K30" s="43">
        <f>SUM(K8:K29)</f>
        <v>2.4940609981638553</v>
      </c>
      <c r="M30" s="24">
        <f>SUM(M8:M29)</f>
        <v>150991449605</v>
      </c>
      <c r="N30" s="16"/>
      <c r="O30" s="24">
        <f>SUM(O8:O28)</f>
        <v>86956025536</v>
      </c>
      <c r="P30" s="16"/>
      <c r="Q30" s="24">
        <f>SUM(Q8:Q29)</f>
        <v>-30763642314</v>
      </c>
      <c r="R30" s="9"/>
      <c r="S30" s="11">
        <f>SUM(S8:S28)</f>
        <v>206158392327</v>
      </c>
      <c r="U30" s="43">
        <f>SUM(U8:U29)</f>
        <v>3.1791124446009458</v>
      </c>
    </row>
    <row r="31" spans="1:21" ht="18.75" thickTop="1" x14ac:dyDescent="0.4">
      <c r="C31" s="9"/>
      <c r="D31" s="9"/>
      <c r="E31" s="9"/>
      <c r="F31" s="9"/>
      <c r="G31" s="9"/>
      <c r="H31" s="9"/>
      <c r="I31" s="9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6"/>
  <sheetViews>
    <sheetView rightToLeft="1" view="pageBreakPreview" zoomScale="60" zoomScaleNormal="100" workbookViewId="0">
      <selection activeCell="Q8" sqref="Q8:Q44"/>
    </sheetView>
  </sheetViews>
  <sheetFormatPr defaultRowHeight="18" x14ac:dyDescent="0.4"/>
  <cols>
    <col min="1" max="1" width="5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23.5703125" style="1" bestFit="1" customWidth="1"/>
    <col min="10" max="10" width="1" style="1" customWidth="1"/>
    <col min="11" max="11" width="26" style="1" bestFit="1" customWidth="1"/>
    <col min="12" max="12" width="1" style="1" customWidth="1"/>
    <col min="13" max="13" width="23.5703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8" t="s">
        <v>219</v>
      </c>
      <c r="C6" s="29" t="s">
        <v>217</v>
      </c>
      <c r="D6" s="29" t="s">
        <v>217</v>
      </c>
      <c r="E6" s="29" t="s">
        <v>217</v>
      </c>
      <c r="F6" s="29" t="s">
        <v>217</v>
      </c>
      <c r="G6" s="29" t="s">
        <v>217</v>
      </c>
      <c r="H6" s="29" t="s">
        <v>217</v>
      </c>
      <c r="I6" s="29" t="s">
        <v>217</v>
      </c>
      <c r="K6" s="29" t="s">
        <v>218</v>
      </c>
      <c r="L6" s="29" t="s">
        <v>218</v>
      </c>
      <c r="M6" s="29" t="s">
        <v>218</v>
      </c>
      <c r="N6" s="29" t="s">
        <v>218</v>
      </c>
      <c r="O6" s="29" t="s">
        <v>218</v>
      </c>
      <c r="P6" s="29" t="s">
        <v>218</v>
      </c>
      <c r="Q6" s="29" t="s">
        <v>218</v>
      </c>
    </row>
    <row r="7" spans="1:17" ht="27.75" x14ac:dyDescent="0.4">
      <c r="A7" s="29" t="s">
        <v>219</v>
      </c>
      <c r="C7" s="34" t="s">
        <v>270</v>
      </c>
      <c r="E7" s="34" t="s">
        <v>267</v>
      </c>
      <c r="G7" s="29" t="s">
        <v>268</v>
      </c>
      <c r="I7" s="29" t="s">
        <v>271</v>
      </c>
      <c r="K7" s="34" t="s">
        <v>270</v>
      </c>
      <c r="M7" s="34" t="s">
        <v>267</v>
      </c>
      <c r="O7" s="34" t="s">
        <v>268</v>
      </c>
      <c r="Q7" s="34" t="s">
        <v>271</v>
      </c>
    </row>
    <row r="8" spans="1:17" ht="27.75" customHeight="1" x14ac:dyDescent="0.7">
      <c r="A8" s="25" t="s">
        <v>102</v>
      </c>
      <c r="C8" s="26">
        <v>53946476813</v>
      </c>
      <c r="D8" s="26"/>
      <c r="E8" s="26">
        <v>39136557183</v>
      </c>
      <c r="F8" s="26"/>
      <c r="G8" s="26">
        <v>44659934</v>
      </c>
      <c r="H8" s="26"/>
      <c r="I8" s="26">
        <v>93127693930</v>
      </c>
      <c r="J8" s="26"/>
      <c r="K8" s="26">
        <v>180024492032</v>
      </c>
      <c r="L8" s="26"/>
      <c r="M8" s="26">
        <v>115504968366</v>
      </c>
      <c r="N8" s="26"/>
      <c r="O8" s="26">
        <v>44659934</v>
      </c>
      <c r="P8" s="26"/>
      <c r="Q8" s="26">
        <f>K8+M8+O8</f>
        <v>295574120332</v>
      </c>
    </row>
    <row r="9" spans="1:17" ht="27.75" customHeight="1" x14ac:dyDescent="0.7">
      <c r="A9" s="25" t="s">
        <v>262</v>
      </c>
      <c r="C9" s="26">
        <v>0</v>
      </c>
      <c r="D9" s="26"/>
      <c r="E9" s="26">
        <v>0</v>
      </c>
      <c r="F9" s="26"/>
      <c r="G9" s="26">
        <v>0</v>
      </c>
      <c r="H9" s="26"/>
      <c r="I9" s="26">
        <v>0</v>
      </c>
      <c r="J9" s="26"/>
      <c r="K9" s="26">
        <v>0</v>
      </c>
      <c r="L9" s="26"/>
      <c r="M9" s="26">
        <v>0</v>
      </c>
      <c r="N9" s="26"/>
      <c r="O9" s="26">
        <v>2292088041</v>
      </c>
      <c r="P9" s="26"/>
      <c r="Q9" s="26">
        <f t="shared" ref="Q9:Q44" si="0">K9+M9+O9</f>
        <v>2292088041</v>
      </c>
    </row>
    <row r="10" spans="1:17" ht="27.75" customHeight="1" x14ac:dyDescent="0.7">
      <c r="A10" s="25" t="s">
        <v>227</v>
      </c>
      <c r="C10" s="26">
        <v>0</v>
      </c>
      <c r="D10" s="26"/>
      <c r="E10" s="26">
        <v>0</v>
      </c>
      <c r="F10" s="26"/>
      <c r="G10" s="26">
        <v>0</v>
      </c>
      <c r="H10" s="26"/>
      <c r="I10" s="26">
        <v>0</v>
      </c>
      <c r="J10" s="26"/>
      <c r="K10" s="26">
        <v>82392857145</v>
      </c>
      <c r="L10" s="26"/>
      <c r="M10" s="26">
        <v>0</v>
      </c>
      <c r="N10" s="26"/>
      <c r="O10" s="26">
        <v>8036810779</v>
      </c>
      <c r="P10" s="26"/>
      <c r="Q10" s="26">
        <f t="shared" si="0"/>
        <v>90429667924</v>
      </c>
    </row>
    <row r="11" spans="1:17" ht="27.75" customHeight="1" x14ac:dyDescent="0.7">
      <c r="A11" s="25" t="s">
        <v>263</v>
      </c>
      <c r="C11" s="26">
        <v>0</v>
      </c>
      <c r="D11" s="26"/>
      <c r="E11" s="26">
        <v>0</v>
      </c>
      <c r="F11" s="26"/>
      <c r="G11" s="26">
        <v>0</v>
      </c>
      <c r="H11" s="26"/>
      <c r="I11" s="26">
        <v>0</v>
      </c>
      <c r="J11" s="26"/>
      <c r="K11" s="26">
        <v>0</v>
      </c>
      <c r="L11" s="26"/>
      <c r="M11" s="26">
        <v>0</v>
      </c>
      <c r="N11" s="26"/>
      <c r="O11" s="26">
        <v>586840976</v>
      </c>
      <c r="P11" s="26"/>
      <c r="Q11" s="26">
        <f t="shared" si="0"/>
        <v>586840976</v>
      </c>
    </row>
    <row r="12" spans="1:17" ht="27.75" customHeight="1" x14ac:dyDescent="0.7">
      <c r="A12" s="25" t="s">
        <v>225</v>
      </c>
      <c r="C12" s="26">
        <v>0</v>
      </c>
      <c r="D12" s="26"/>
      <c r="E12" s="26">
        <v>0</v>
      </c>
      <c r="F12" s="26"/>
      <c r="G12" s="26">
        <v>0</v>
      </c>
      <c r="H12" s="26"/>
      <c r="I12" s="26">
        <v>0</v>
      </c>
      <c r="J12" s="26"/>
      <c r="K12" s="26">
        <v>8054226563</v>
      </c>
      <c r="L12" s="26"/>
      <c r="M12" s="26">
        <v>0</v>
      </c>
      <c r="N12" s="26"/>
      <c r="O12" s="26">
        <v>-1341418904</v>
      </c>
      <c r="P12" s="26"/>
      <c r="Q12" s="26">
        <f t="shared" si="0"/>
        <v>6712807659</v>
      </c>
    </row>
    <row r="13" spans="1:17" ht="27.75" customHeight="1" x14ac:dyDescent="0.7">
      <c r="A13" s="25" t="s">
        <v>264</v>
      </c>
      <c r="C13" s="26">
        <v>0</v>
      </c>
      <c r="D13" s="26"/>
      <c r="E13" s="26">
        <v>0</v>
      </c>
      <c r="F13" s="26"/>
      <c r="G13" s="26">
        <v>0</v>
      </c>
      <c r="H13" s="26"/>
      <c r="I13" s="26">
        <v>0</v>
      </c>
      <c r="J13" s="26"/>
      <c r="K13" s="26">
        <v>0</v>
      </c>
      <c r="L13" s="26"/>
      <c r="M13" s="26">
        <v>0</v>
      </c>
      <c r="N13" s="26"/>
      <c r="O13" s="26">
        <v>1762552572</v>
      </c>
      <c r="P13" s="26"/>
      <c r="Q13" s="26">
        <f t="shared" si="0"/>
        <v>1762552572</v>
      </c>
    </row>
    <row r="14" spans="1:17" ht="27.75" customHeight="1" x14ac:dyDescent="0.7">
      <c r="A14" s="25" t="s">
        <v>265</v>
      </c>
      <c r="C14" s="26">
        <v>0</v>
      </c>
      <c r="D14" s="26"/>
      <c r="E14" s="26">
        <v>0</v>
      </c>
      <c r="F14" s="26"/>
      <c r="G14" s="26">
        <v>0</v>
      </c>
      <c r="H14" s="26"/>
      <c r="I14" s="26">
        <v>0</v>
      </c>
      <c r="J14" s="26"/>
      <c r="K14" s="26">
        <v>0</v>
      </c>
      <c r="L14" s="26"/>
      <c r="M14" s="26">
        <v>0</v>
      </c>
      <c r="N14" s="26"/>
      <c r="O14" s="26">
        <v>829250800</v>
      </c>
      <c r="P14" s="26"/>
      <c r="Q14" s="26">
        <f t="shared" si="0"/>
        <v>829250800</v>
      </c>
    </row>
    <row r="15" spans="1:17" ht="27.75" customHeight="1" x14ac:dyDescent="0.7">
      <c r="A15" s="25" t="s">
        <v>228</v>
      </c>
      <c r="C15" s="26">
        <v>0</v>
      </c>
      <c r="D15" s="26"/>
      <c r="E15" s="26">
        <v>0</v>
      </c>
      <c r="F15" s="26"/>
      <c r="G15" s="26">
        <v>0</v>
      </c>
      <c r="H15" s="26"/>
      <c r="I15" s="26">
        <v>0</v>
      </c>
      <c r="J15" s="26"/>
      <c r="K15" s="26">
        <v>98954500980</v>
      </c>
      <c r="L15" s="26"/>
      <c r="M15" s="26">
        <v>0</v>
      </c>
      <c r="N15" s="26"/>
      <c r="O15" s="26">
        <v>44167660875</v>
      </c>
      <c r="P15" s="26"/>
      <c r="Q15" s="26">
        <f t="shared" si="0"/>
        <v>143122161855</v>
      </c>
    </row>
    <row r="16" spans="1:17" ht="27.75" customHeight="1" x14ac:dyDescent="0.7">
      <c r="A16" s="25" t="s">
        <v>65</v>
      </c>
      <c r="C16" s="26">
        <v>0</v>
      </c>
      <c r="D16" s="26"/>
      <c r="E16" s="26">
        <v>461466344</v>
      </c>
      <c r="F16" s="26"/>
      <c r="G16" s="26">
        <v>0</v>
      </c>
      <c r="H16" s="26"/>
      <c r="I16" s="26">
        <v>461466344</v>
      </c>
      <c r="J16" s="26"/>
      <c r="K16" s="26">
        <v>0</v>
      </c>
      <c r="L16" s="26"/>
      <c r="M16" s="26">
        <v>3495416344</v>
      </c>
      <c r="N16" s="26"/>
      <c r="O16" s="26">
        <v>4519180752</v>
      </c>
      <c r="P16" s="26"/>
      <c r="Q16" s="26">
        <f t="shared" si="0"/>
        <v>8014597096</v>
      </c>
    </row>
    <row r="17" spans="1:17" ht="27.75" customHeight="1" x14ac:dyDescent="0.7">
      <c r="A17" s="25" t="s">
        <v>62</v>
      </c>
      <c r="C17" s="26">
        <v>0</v>
      </c>
      <c r="D17" s="26"/>
      <c r="E17" s="26">
        <v>2968003552</v>
      </c>
      <c r="F17" s="26"/>
      <c r="G17" s="26">
        <v>0</v>
      </c>
      <c r="H17" s="26"/>
      <c r="I17" s="26">
        <v>2968003552</v>
      </c>
      <c r="J17" s="26"/>
      <c r="K17" s="26">
        <v>0</v>
      </c>
      <c r="L17" s="26"/>
      <c r="M17" s="26">
        <v>19592158277</v>
      </c>
      <c r="N17" s="26"/>
      <c r="O17" s="26">
        <v>2962164344</v>
      </c>
      <c r="P17" s="26"/>
      <c r="Q17" s="26">
        <f t="shared" si="0"/>
        <v>22554322621</v>
      </c>
    </row>
    <row r="18" spans="1:17" ht="27.75" customHeight="1" x14ac:dyDescent="0.7">
      <c r="A18" s="25" t="s">
        <v>233</v>
      </c>
      <c r="C18" s="26">
        <v>0</v>
      </c>
      <c r="D18" s="26"/>
      <c r="E18" s="26">
        <v>0</v>
      </c>
      <c r="F18" s="26"/>
      <c r="G18" s="26">
        <v>0</v>
      </c>
      <c r="H18" s="26"/>
      <c r="I18" s="26">
        <v>0</v>
      </c>
      <c r="J18" s="26"/>
      <c r="K18" s="26">
        <v>10684933</v>
      </c>
      <c r="L18" s="26"/>
      <c r="M18" s="26">
        <v>0</v>
      </c>
      <c r="N18" s="26"/>
      <c r="O18" s="26">
        <v>181250</v>
      </c>
      <c r="P18" s="26"/>
      <c r="Q18" s="26">
        <f t="shared" si="0"/>
        <v>10866183</v>
      </c>
    </row>
    <row r="19" spans="1:17" ht="27.75" customHeight="1" x14ac:dyDescent="0.7">
      <c r="A19" s="25" t="s">
        <v>69</v>
      </c>
      <c r="C19" s="26">
        <v>0</v>
      </c>
      <c r="D19" s="26"/>
      <c r="E19" s="26">
        <v>2392276071</v>
      </c>
      <c r="F19" s="26"/>
      <c r="G19" s="26">
        <v>0</v>
      </c>
      <c r="H19" s="26"/>
      <c r="I19" s="26">
        <v>2392276071</v>
      </c>
      <c r="J19" s="26"/>
      <c r="K19" s="26">
        <v>0</v>
      </c>
      <c r="L19" s="26"/>
      <c r="M19" s="26">
        <v>14445422199</v>
      </c>
      <c r="N19" s="26"/>
      <c r="O19" s="26">
        <v>1883156373</v>
      </c>
      <c r="P19" s="26"/>
      <c r="Q19" s="26">
        <f t="shared" si="0"/>
        <v>16328578572</v>
      </c>
    </row>
    <row r="20" spans="1:17" ht="27.75" customHeight="1" x14ac:dyDescent="0.7">
      <c r="A20" s="25" t="s">
        <v>117</v>
      </c>
      <c r="C20" s="26">
        <v>30573063893</v>
      </c>
      <c r="D20" s="26"/>
      <c r="E20" s="26">
        <v>0</v>
      </c>
      <c r="F20" s="26"/>
      <c r="G20" s="26">
        <v>0</v>
      </c>
      <c r="H20" s="26"/>
      <c r="I20" s="26">
        <v>30573063893</v>
      </c>
      <c r="J20" s="26"/>
      <c r="K20" s="26">
        <v>138336334933</v>
      </c>
      <c r="L20" s="26"/>
      <c r="M20" s="26">
        <v>-361412318</v>
      </c>
      <c r="N20" s="26"/>
      <c r="O20" s="26">
        <v>-1087500</v>
      </c>
      <c r="P20" s="26"/>
      <c r="Q20" s="26">
        <f t="shared" si="0"/>
        <v>137973835115</v>
      </c>
    </row>
    <row r="21" spans="1:17" ht="27.75" customHeight="1" x14ac:dyDescent="0.7">
      <c r="A21" s="25" t="s">
        <v>114</v>
      </c>
      <c r="C21" s="26">
        <v>7495648895</v>
      </c>
      <c r="D21" s="26"/>
      <c r="E21" s="26">
        <v>0</v>
      </c>
      <c r="F21" s="26"/>
      <c r="G21" s="26">
        <v>0</v>
      </c>
      <c r="H21" s="26"/>
      <c r="I21" s="26">
        <v>7495648895</v>
      </c>
      <c r="J21" s="26"/>
      <c r="K21" s="26">
        <v>57816882797</v>
      </c>
      <c r="L21" s="26"/>
      <c r="M21" s="26">
        <v>6735774402</v>
      </c>
      <c r="N21" s="26"/>
      <c r="O21" s="26">
        <v>0</v>
      </c>
      <c r="P21" s="26"/>
      <c r="Q21" s="26">
        <f t="shared" si="0"/>
        <v>64552657199</v>
      </c>
    </row>
    <row r="22" spans="1:17" ht="27.75" customHeight="1" x14ac:dyDescent="0.7">
      <c r="A22" s="25" t="s">
        <v>59</v>
      </c>
      <c r="C22" s="26">
        <v>2321392253</v>
      </c>
      <c r="D22" s="26"/>
      <c r="E22" s="26">
        <v>0</v>
      </c>
      <c r="F22" s="26"/>
      <c r="G22" s="26">
        <v>0</v>
      </c>
      <c r="H22" s="26"/>
      <c r="I22" s="26">
        <v>2321392253</v>
      </c>
      <c r="J22" s="26"/>
      <c r="K22" s="26">
        <v>18558348054</v>
      </c>
      <c r="L22" s="26"/>
      <c r="M22" s="26">
        <v>6600233291</v>
      </c>
      <c r="N22" s="26"/>
      <c r="O22" s="26">
        <v>0</v>
      </c>
      <c r="P22" s="26"/>
      <c r="Q22" s="26">
        <f t="shared" si="0"/>
        <v>25158581345</v>
      </c>
    </row>
    <row r="23" spans="1:17" ht="27.75" customHeight="1" x14ac:dyDescent="0.7">
      <c r="A23" s="25" t="s">
        <v>99</v>
      </c>
      <c r="C23" s="26">
        <v>30969261888</v>
      </c>
      <c r="D23" s="26"/>
      <c r="E23" s="26">
        <v>3892363881</v>
      </c>
      <c r="F23" s="26"/>
      <c r="G23" s="26">
        <v>0</v>
      </c>
      <c r="H23" s="26"/>
      <c r="I23" s="26">
        <v>34861625769</v>
      </c>
      <c r="J23" s="26"/>
      <c r="K23" s="26">
        <v>54271402043</v>
      </c>
      <c r="L23" s="26"/>
      <c r="M23" s="26">
        <v>6544394595</v>
      </c>
      <c r="N23" s="26"/>
      <c r="O23" s="26">
        <v>0</v>
      </c>
      <c r="P23" s="26"/>
      <c r="Q23" s="26">
        <f t="shared" si="0"/>
        <v>60815796638</v>
      </c>
    </row>
    <row r="24" spans="1:17" ht="27.75" customHeight="1" x14ac:dyDescent="0.7">
      <c r="A24" s="25" t="s">
        <v>81</v>
      </c>
      <c r="C24" s="26">
        <v>30874449078</v>
      </c>
      <c r="D24" s="26"/>
      <c r="E24" s="26">
        <v>0</v>
      </c>
      <c r="F24" s="26"/>
      <c r="G24" s="26">
        <v>0</v>
      </c>
      <c r="H24" s="26"/>
      <c r="I24" s="26">
        <v>30874449078</v>
      </c>
      <c r="J24" s="26"/>
      <c r="K24" s="26">
        <v>126562346636</v>
      </c>
      <c r="L24" s="26"/>
      <c r="M24" s="26">
        <v>-362500000</v>
      </c>
      <c r="N24" s="26"/>
      <c r="O24" s="26">
        <v>0</v>
      </c>
      <c r="P24" s="26"/>
      <c r="Q24" s="26">
        <f t="shared" si="0"/>
        <v>126199846636</v>
      </c>
    </row>
    <row r="25" spans="1:17" ht="27.75" customHeight="1" x14ac:dyDescent="0.7">
      <c r="A25" s="25" t="s">
        <v>96</v>
      </c>
      <c r="C25" s="26">
        <v>19531879632</v>
      </c>
      <c r="D25" s="26"/>
      <c r="E25" s="26">
        <v>2336976346</v>
      </c>
      <c r="F25" s="26"/>
      <c r="G25" s="26">
        <v>0</v>
      </c>
      <c r="H25" s="26"/>
      <c r="I25" s="26">
        <v>21868855978</v>
      </c>
      <c r="J25" s="26"/>
      <c r="K25" s="26">
        <v>50934227711</v>
      </c>
      <c r="L25" s="26"/>
      <c r="M25" s="26">
        <v>6025032511</v>
      </c>
      <c r="N25" s="26"/>
      <c r="O25" s="26">
        <v>0</v>
      </c>
      <c r="P25" s="26"/>
      <c r="Q25" s="26">
        <f t="shared" si="0"/>
        <v>56959260222</v>
      </c>
    </row>
    <row r="26" spans="1:17" ht="27.75" customHeight="1" x14ac:dyDescent="0.7">
      <c r="A26" s="25" t="s">
        <v>87</v>
      </c>
      <c r="C26" s="26">
        <v>47253859441</v>
      </c>
      <c r="D26" s="26"/>
      <c r="E26" s="26">
        <v>0</v>
      </c>
      <c r="F26" s="26"/>
      <c r="G26" s="26">
        <v>0</v>
      </c>
      <c r="H26" s="26"/>
      <c r="I26" s="26">
        <v>47253859441</v>
      </c>
      <c r="J26" s="26"/>
      <c r="K26" s="26">
        <v>223439041096</v>
      </c>
      <c r="L26" s="26"/>
      <c r="M26" s="26">
        <v>-543750000</v>
      </c>
      <c r="N26" s="26"/>
      <c r="O26" s="26">
        <v>0</v>
      </c>
      <c r="P26" s="26"/>
      <c r="Q26" s="26">
        <f t="shared" si="0"/>
        <v>222895291096</v>
      </c>
    </row>
    <row r="27" spans="1:17" ht="27.75" customHeight="1" x14ac:dyDescent="0.7">
      <c r="A27" s="25" t="s">
        <v>93</v>
      </c>
      <c r="C27" s="26">
        <v>48937453144</v>
      </c>
      <c r="D27" s="26"/>
      <c r="E27" s="26">
        <v>7573971968</v>
      </c>
      <c r="F27" s="26"/>
      <c r="G27" s="26">
        <v>0</v>
      </c>
      <c r="H27" s="26"/>
      <c r="I27" s="26">
        <v>56511425112</v>
      </c>
      <c r="J27" s="26"/>
      <c r="K27" s="26">
        <v>203879078194</v>
      </c>
      <c r="L27" s="26"/>
      <c r="M27" s="26">
        <v>32565838846</v>
      </c>
      <c r="N27" s="26"/>
      <c r="O27" s="26">
        <v>0</v>
      </c>
      <c r="P27" s="26"/>
      <c r="Q27" s="26">
        <f t="shared" si="0"/>
        <v>236444917040</v>
      </c>
    </row>
    <row r="28" spans="1:17" ht="27.75" customHeight="1" x14ac:dyDescent="0.7">
      <c r="A28" s="25" t="s">
        <v>84</v>
      </c>
      <c r="C28" s="26">
        <v>30754806434</v>
      </c>
      <c r="D28" s="26"/>
      <c r="E28" s="26">
        <v>0</v>
      </c>
      <c r="F28" s="26"/>
      <c r="G28" s="26">
        <v>0</v>
      </c>
      <c r="H28" s="26"/>
      <c r="I28" s="26">
        <v>30754806434</v>
      </c>
      <c r="J28" s="26"/>
      <c r="K28" s="26">
        <v>198701786778</v>
      </c>
      <c r="L28" s="26"/>
      <c r="M28" s="26">
        <v>-362500000</v>
      </c>
      <c r="N28" s="26"/>
      <c r="O28" s="26">
        <v>0</v>
      </c>
      <c r="P28" s="26"/>
      <c r="Q28" s="26">
        <f t="shared" si="0"/>
        <v>198339286778</v>
      </c>
    </row>
    <row r="29" spans="1:17" ht="27.75" customHeight="1" x14ac:dyDescent="0.7">
      <c r="A29" s="25" t="s">
        <v>78</v>
      </c>
      <c r="C29" s="26">
        <v>104598998428</v>
      </c>
      <c r="D29" s="26"/>
      <c r="E29" s="26">
        <v>0</v>
      </c>
      <c r="F29" s="26"/>
      <c r="G29" s="26">
        <v>0</v>
      </c>
      <c r="H29" s="26"/>
      <c r="I29" s="26">
        <v>104598998428</v>
      </c>
      <c r="J29" s="26"/>
      <c r="K29" s="26">
        <v>725544540757</v>
      </c>
      <c r="L29" s="26"/>
      <c r="M29" s="26">
        <v>-1178125000</v>
      </c>
      <c r="N29" s="26"/>
      <c r="O29" s="26">
        <v>0</v>
      </c>
      <c r="P29" s="26"/>
      <c r="Q29" s="26">
        <f t="shared" si="0"/>
        <v>724366415757</v>
      </c>
    </row>
    <row r="30" spans="1:17" ht="27.75" customHeight="1" x14ac:dyDescent="0.7">
      <c r="A30" s="25" t="s">
        <v>120</v>
      </c>
      <c r="C30" s="26">
        <v>30649741912</v>
      </c>
      <c r="D30" s="26"/>
      <c r="E30" s="26">
        <v>0</v>
      </c>
      <c r="F30" s="26"/>
      <c r="G30" s="26">
        <v>0</v>
      </c>
      <c r="H30" s="26"/>
      <c r="I30" s="26">
        <v>30649741912</v>
      </c>
      <c r="J30" s="26"/>
      <c r="K30" s="26">
        <v>131968946187</v>
      </c>
      <c r="L30" s="26"/>
      <c r="M30" s="26">
        <v>-362318750</v>
      </c>
      <c r="N30" s="26"/>
      <c r="O30" s="26">
        <v>0</v>
      </c>
      <c r="P30" s="26"/>
      <c r="Q30" s="26">
        <f t="shared" si="0"/>
        <v>131606627437</v>
      </c>
    </row>
    <row r="31" spans="1:17" ht="27.75" customHeight="1" x14ac:dyDescent="0.7">
      <c r="A31" s="25" t="s">
        <v>56</v>
      </c>
      <c r="C31" s="26">
        <v>37658353185</v>
      </c>
      <c r="D31" s="26"/>
      <c r="E31" s="26">
        <v>0</v>
      </c>
      <c r="F31" s="26"/>
      <c r="G31" s="26">
        <v>0</v>
      </c>
      <c r="H31" s="26"/>
      <c r="I31" s="26">
        <v>37658353185</v>
      </c>
      <c r="J31" s="26"/>
      <c r="K31" s="26">
        <v>330192249846</v>
      </c>
      <c r="L31" s="26"/>
      <c r="M31" s="26">
        <v>-453125000</v>
      </c>
      <c r="N31" s="26"/>
      <c r="O31" s="26">
        <v>0</v>
      </c>
      <c r="P31" s="26"/>
      <c r="Q31" s="26">
        <f t="shared" si="0"/>
        <v>329739124846</v>
      </c>
    </row>
    <row r="32" spans="1:17" ht="27.75" customHeight="1" x14ac:dyDescent="0.7">
      <c r="A32" s="25" t="s">
        <v>111</v>
      </c>
      <c r="C32" s="26">
        <v>44893662100</v>
      </c>
      <c r="D32" s="26"/>
      <c r="E32" s="26">
        <v>0</v>
      </c>
      <c r="F32" s="26"/>
      <c r="G32" s="26">
        <v>0</v>
      </c>
      <c r="H32" s="26"/>
      <c r="I32" s="26">
        <v>44893662100</v>
      </c>
      <c r="J32" s="26"/>
      <c r="K32" s="26">
        <v>359602179485</v>
      </c>
      <c r="L32" s="26"/>
      <c r="M32" s="26">
        <v>252766977680</v>
      </c>
      <c r="N32" s="26"/>
      <c r="O32" s="26">
        <v>0</v>
      </c>
      <c r="P32" s="26"/>
      <c r="Q32" s="26">
        <f t="shared" si="0"/>
        <v>612369157165</v>
      </c>
    </row>
    <row r="33" spans="1:17" ht="27.75" customHeight="1" x14ac:dyDescent="0.7">
      <c r="A33" s="25" t="s">
        <v>230</v>
      </c>
      <c r="C33" s="26">
        <v>0</v>
      </c>
      <c r="D33" s="26"/>
      <c r="E33" s="26">
        <v>0</v>
      </c>
      <c r="F33" s="26"/>
      <c r="G33" s="26">
        <v>0</v>
      </c>
      <c r="H33" s="26"/>
      <c r="I33" s="26">
        <v>0</v>
      </c>
      <c r="J33" s="26"/>
      <c r="K33" s="26">
        <v>107453095871</v>
      </c>
      <c r="L33" s="26"/>
      <c r="M33" s="26">
        <v>0</v>
      </c>
      <c r="N33" s="26"/>
      <c r="O33" s="26">
        <v>0</v>
      </c>
      <c r="P33" s="26"/>
      <c r="Q33" s="26">
        <f t="shared" si="0"/>
        <v>107453095871</v>
      </c>
    </row>
    <row r="34" spans="1:17" ht="27.75" customHeight="1" x14ac:dyDescent="0.7">
      <c r="A34" s="25" t="s">
        <v>232</v>
      </c>
      <c r="C34" s="26">
        <v>0</v>
      </c>
      <c r="D34" s="26"/>
      <c r="E34" s="26">
        <v>0</v>
      </c>
      <c r="F34" s="26"/>
      <c r="G34" s="26">
        <v>0</v>
      </c>
      <c r="H34" s="26"/>
      <c r="I34" s="26">
        <v>0</v>
      </c>
      <c r="J34" s="26"/>
      <c r="K34" s="26">
        <v>100602689352</v>
      </c>
      <c r="L34" s="26"/>
      <c r="M34" s="26">
        <v>0</v>
      </c>
      <c r="N34" s="26"/>
      <c r="O34" s="26">
        <v>0</v>
      </c>
      <c r="P34" s="26"/>
      <c r="Q34" s="26">
        <f t="shared" si="0"/>
        <v>100602689352</v>
      </c>
    </row>
    <row r="35" spans="1:17" ht="27.75" customHeight="1" x14ac:dyDescent="0.7">
      <c r="A35" s="25" t="s">
        <v>90</v>
      </c>
      <c r="C35" s="26">
        <v>1665743</v>
      </c>
      <c r="D35" s="26"/>
      <c r="E35" s="26">
        <v>0</v>
      </c>
      <c r="F35" s="26"/>
      <c r="G35" s="26">
        <v>0</v>
      </c>
      <c r="H35" s="26"/>
      <c r="I35" s="26">
        <v>1665743</v>
      </c>
      <c r="J35" s="26"/>
      <c r="K35" s="26">
        <v>12491736</v>
      </c>
      <c r="L35" s="26"/>
      <c r="M35" s="26">
        <v>0</v>
      </c>
      <c r="N35" s="26"/>
      <c r="O35" s="26">
        <v>0</v>
      </c>
      <c r="P35" s="26"/>
      <c r="Q35" s="26">
        <f t="shared" si="0"/>
        <v>12491736</v>
      </c>
    </row>
    <row r="36" spans="1:17" ht="27.75" customHeight="1" x14ac:dyDescent="0.7">
      <c r="A36" s="25" t="s">
        <v>108</v>
      </c>
      <c r="C36" s="26">
        <v>67025912</v>
      </c>
      <c r="D36" s="26"/>
      <c r="E36" s="26">
        <v>24595541</v>
      </c>
      <c r="F36" s="26"/>
      <c r="G36" s="26">
        <v>0</v>
      </c>
      <c r="H36" s="26"/>
      <c r="I36" s="26">
        <v>91621453</v>
      </c>
      <c r="J36" s="26"/>
      <c r="K36" s="26">
        <v>499573546</v>
      </c>
      <c r="L36" s="26"/>
      <c r="M36" s="26">
        <v>163970275</v>
      </c>
      <c r="N36" s="26"/>
      <c r="O36" s="26">
        <v>0</v>
      </c>
      <c r="P36" s="26"/>
      <c r="Q36" s="26">
        <f t="shared" si="0"/>
        <v>663543821</v>
      </c>
    </row>
    <row r="37" spans="1:17" ht="27.75" customHeight="1" x14ac:dyDescent="0.7">
      <c r="A37" s="25" t="s">
        <v>105</v>
      </c>
      <c r="C37" s="26">
        <v>22160088954</v>
      </c>
      <c r="D37" s="26"/>
      <c r="E37" s="26">
        <v>2857932906</v>
      </c>
      <c r="F37" s="26"/>
      <c r="G37" s="26">
        <v>0</v>
      </c>
      <c r="H37" s="26"/>
      <c r="I37" s="26">
        <v>25018021860</v>
      </c>
      <c r="J37" s="26"/>
      <c r="K37" s="26">
        <v>182027259053</v>
      </c>
      <c r="L37" s="26"/>
      <c r="M37" s="26">
        <v>-16853821090</v>
      </c>
      <c r="N37" s="26"/>
      <c r="O37" s="26">
        <v>0</v>
      </c>
      <c r="P37" s="26"/>
      <c r="Q37" s="26">
        <f t="shared" si="0"/>
        <v>165173437963</v>
      </c>
    </row>
    <row r="38" spans="1:17" ht="27.75" customHeight="1" x14ac:dyDescent="0.7">
      <c r="A38" s="25" t="s">
        <v>121</v>
      </c>
      <c r="C38" s="26">
        <v>22759741</v>
      </c>
      <c r="D38" s="26"/>
      <c r="E38" s="26">
        <v>0</v>
      </c>
      <c r="F38" s="26"/>
      <c r="G38" s="26">
        <v>0</v>
      </c>
      <c r="H38" s="26"/>
      <c r="I38" s="26">
        <v>22759741</v>
      </c>
      <c r="J38" s="26"/>
      <c r="K38" s="26">
        <v>178625897</v>
      </c>
      <c r="L38" s="26"/>
      <c r="M38" s="26">
        <v>0</v>
      </c>
      <c r="N38" s="26"/>
      <c r="O38" s="26">
        <v>0</v>
      </c>
      <c r="P38" s="26"/>
      <c r="Q38" s="26">
        <f t="shared" si="0"/>
        <v>178625897</v>
      </c>
    </row>
    <row r="39" spans="1:17" ht="27.75" customHeight="1" x14ac:dyDescent="0.7">
      <c r="A39" s="25" t="s">
        <v>50</v>
      </c>
      <c r="C39" s="26">
        <v>0</v>
      </c>
      <c r="D39" s="26"/>
      <c r="E39" s="26">
        <v>45267777050</v>
      </c>
      <c r="F39" s="26"/>
      <c r="G39" s="26">
        <v>0</v>
      </c>
      <c r="H39" s="26"/>
      <c r="I39" s="26">
        <v>45267777050</v>
      </c>
      <c r="J39" s="26"/>
      <c r="K39" s="26">
        <v>0</v>
      </c>
      <c r="L39" s="26"/>
      <c r="M39" s="26">
        <v>127463361886</v>
      </c>
      <c r="N39" s="26"/>
      <c r="O39" s="26">
        <v>0</v>
      </c>
      <c r="P39" s="26"/>
      <c r="Q39" s="26">
        <f t="shared" si="0"/>
        <v>127463361886</v>
      </c>
    </row>
    <row r="40" spans="1:17" ht="27.75" customHeight="1" x14ac:dyDescent="0.7">
      <c r="A40" s="25" t="s">
        <v>47</v>
      </c>
      <c r="C40" s="26">
        <v>0</v>
      </c>
      <c r="D40" s="26"/>
      <c r="E40" s="26">
        <v>53898708277</v>
      </c>
      <c r="F40" s="26"/>
      <c r="G40" s="26">
        <v>0</v>
      </c>
      <c r="H40" s="26"/>
      <c r="I40" s="26">
        <v>53898708277</v>
      </c>
      <c r="J40" s="26"/>
      <c r="K40" s="26">
        <v>0</v>
      </c>
      <c r="L40" s="26"/>
      <c r="M40" s="26">
        <v>267871617660</v>
      </c>
      <c r="N40" s="26"/>
      <c r="O40" s="26">
        <v>0</v>
      </c>
      <c r="P40" s="26"/>
      <c r="Q40" s="26">
        <f t="shared" si="0"/>
        <v>267871617660</v>
      </c>
    </row>
    <row r="41" spans="1:17" ht="27.75" customHeight="1" x14ac:dyDescent="0.7">
      <c r="A41" s="25" t="s">
        <v>72</v>
      </c>
      <c r="C41" s="26">
        <v>0</v>
      </c>
      <c r="D41" s="26"/>
      <c r="E41" s="26">
        <v>659362469</v>
      </c>
      <c r="F41" s="26"/>
      <c r="G41" s="26">
        <v>0</v>
      </c>
      <c r="H41" s="26"/>
      <c r="I41" s="26">
        <v>659362469</v>
      </c>
      <c r="J41" s="26"/>
      <c r="K41" s="26">
        <v>0</v>
      </c>
      <c r="L41" s="26"/>
      <c r="M41" s="26">
        <v>6142006559</v>
      </c>
      <c r="N41" s="26"/>
      <c r="O41" s="26">
        <v>0</v>
      </c>
      <c r="P41" s="26"/>
      <c r="Q41" s="26">
        <f t="shared" si="0"/>
        <v>6142006559</v>
      </c>
    </row>
    <row r="42" spans="1:17" ht="27.75" customHeight="1" x14ac:dyDescent="0.7">
      <c r="A42" s="25" t="s">
        <v>43</v>
      </c>
      <c r="C42" s="26">
        <v>0</v>
      </c>
      <c r="D42" s="26"/>
      <c r="E42" s="26">
        <v>9473358582</v>
      </c>
      <c r="F42" s="26"/>
      <c r="G42" s="26">
        <v>0</v>
      </c>
      <c r="H42" s="26"/>
      <c r="I42" s="26">
        <v>9473358582</v>
      </c>
      <c r="J42" s="26"/>
      <c r="K42" s="26">
        <v>0</v>
      </c>
      <c r="L42" s="26"/>
      <c r="M42" s="26">
        <v>69784439824</v>
      </c>
      <c r="N42" s="26"/>
      <c r="O42" s="26">
        <v>0</v>
      </c>
      <c r="P42" s="26"/>
      <c r="Q42" s="26">
        <f t="shared" si="0"/>
        <v>69784439824</v>
      </c>
    </row>
    <row r="43" spans="1:17" ht="27.75" customHeight="1" x14ac:dyDescent="0.7">
      <c r="A43" s="25" t="s">
        <v>53</v>
      </c>
      <c r="C43" s="26">
        <v>0</v>
      </c>
      <c r="D43" s="26"/>
      <c r="E43" s="26">
        <v>5633512</v>
      </c>
      <c r="F43" s="26"/>
      <c r="G43" s="26">
        <v>0</v>
      </c>
      <c r="H43" s="26"/>
      <c r="I43" s="26">
        <v>5633512</v>
      </c>
      <c r="J43" s="26"/>
      <c r="K43" s="26">
        <v>0</v>
      </c>
      <c r="L43" s="26"/>
      <c r="M43" s="26">
        <v>42460791</v>
      </c>
      <c r="N43" s="26"/>
      <c r="O43" s="26">
        <v>0</v>
      </c>
      <c r="P43" s="26"/>
      <c r="Q43" s="26">
        <f t="shared" si="0"/>
        <v>42460791</v>
      </c>
    </row>
    <row r="44" spans="1:17" ht="27.75" customHeight="1" x14ac:dyDescent="0.7">
      <c r="A44" s="25" t="s">
        <v>75</v>
      </c>
      <c r="C44" s="26">
        <v>0</v>
      </c>
      <c r="D44" s="26"/>
      <c r="E44" s="26">
        <v>733645643</v>
      </c>
      <c r="F44" s="26"/>
      <c r="G44" s="26">
        <v>0</v>
      </c>
      <c r="H44" s="26"/>
      <c r="I44" s="26">
        <v>733645643</v>
      </c>
      <c r="J44" s="26"/>
      <c r="K44" s="26">
        <v>0</v>
      </c>
      <c r="L44" s="26"/>
      <c r="M44" s="26">
        <v>5472888831</v>
      </c>
      <c r="N44" s="26"/>
      <c r="O44" s="26">
        <v>0</v>
      </c>
      <c r="P44" s="26"/>
      <c r="Q44" s="26">
        <f t="shared" si="0"/>
        <v>5472888831</v>
      </c>
    </row>
    <row r="45" spans="1:17" ht="32.25" customHeight="1" thickBot="1" x14ac:dyDescent="0.75">
      <c r="C45" s="27">
        <f>SUM(C8:C44)</f>
        <v>542710587446</v>
      </c>
      <c r="D45" s="26"/>
      <c r="E45" s="27">
        <f>SUM(E8:E44)</f>
        <v>171682629325</v>
      </c>
      <c r="F45" s="26"/>
      <c r="G45" s="27">
        <f>SUM(G8:G44)</f>
        <v>44659934</v>
      </c>
      <c r="H45" s="26"/>
      <c r="I45" s="27">
        <f>SUM(I8:I44)</f>
        <v>714437876705</v>
      </c>
      <c r="J45" s="26"/>
      <c r="K45" s="27">
        <f>SUM(K8:K44)</f>
        <v>3380017861625</v>
      </c>
      <c r="L45" s="26"/>
      <c r="M45" s="27">
        <f>SUM(M8:M44)</f>
        <v>920739410179</v>
      </c>
      <c r="N45" s="26"/>
      <c r="O45" s="27">
        <f>SUM(O8:O44)</f>
        <v>65742040292</v>
      </c>
      <c r="P45" s="26"/>
      <c r="Q45" s="27">
        <f>SUM(Q8:Q44)</f>
        <v>4366499312096</v>
      </c>
    </row>
    <row r="46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17" bottom="0.17" header="0.17" footer="0.17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9"/>
  <sheetViews>
    <sheetView rightToLeft="1" topLeftCell="A42" workbookViewId="0">
      <selection activeCell="K8" sqref="K8:K67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7.75" x14ac:dyDescent="0.4">
      <c r="A6" s="29" t="s">
        <v>272</v>
      </c>
      <c r="B6" s="29" t="s">
        <v>272</v>
      </c>
      <c r="C6" s="29" t="s">
        <v>272</v>
      </c>
      <c r="E6" s="29" t="s">
        <v>217</v>
      </c>
      <c r="F6" s="29" t="s">
        <v>217</v>
      </c>
      <c r="G6" s="29" t="s">
        <v>217</v>
      </c>
      <c r="I6" s="29" t="s">
        <v>218</v>
      </c>
      <c r="J6" s="29" t="s">
        <v>218</v>
      </c>
      <c r="K6" s="29" t="s">
        <v>218</v>
      </c>
    </row>
    <row r="7" spans="1:11" ht="27.75" x14ac:dyDescent="0.4">
      <c r="A7" s="34" t="s">
        <v>273</v>
      </c>
      <c r="C7" s="34" t="s">
        <v>144</v>
      </c>
      <c r="E7" s="34" t="s">
        <v>274</v>
      </c>
      <c r="G7" s="29" t="s">
        <v>275</v>
      </c>
      <c r="I7" s="34" t="s">
        <v>274</v>
      </c>
      <c r="K7" s="34" t="s">
        <v>275</v>
      </c>
    </row>
    <row r="8" spans="1:11" ht="18.75" x14ac:dyDescent="0.45">
      <c r="A8" s="2" t="s">
        <v>138</v>
      </c>
      <c r="C8" s="1" t="s">
        <v>224</v>
      </c>
      <c r="E8" s="9">
        <v>42191780820</v>
      </c>
      <c r="F8" s="9"/>
      <c r="G8" s="44">
        <f>E8/402442767520*100</f>
        <v>10.483920752260312</v>
      </c>
      <c r="H8" s="9"/>
      <c r="I8" s="9">
        <v>42191780820</v>
      </c>
      <c r="J8" s="9"/>
      <c r="K8" s="44">
        <f>I8/1664814180724*100</f>
        <v>2.5343237286488929</v>
      </c>
    </row>
    <row r="9" spans="1:11" ht="18.75" x14ac:dyDescent="0.45">
      <c r="A9" s="2" t="s">
        <v>276</v>
      </c>
      <c r="C9" s="1" t="s">
        <v>224</v>
      </c>
      <c r="E9" s="9">
        <v>0</v>
      </c>
      <c r="F9" s="9"/>
      <c r="G9" s="44">
        <f t="shared" ref="G9:G67" si="0">E9/402442767520*100</f>
        <v>0</v>
      </c>
      <c r="H9" s="9"/>
      <c r="I9" s="9">
        <v>35127671204</v>
      </c>
      <c r="J9" s="9"/>
      <c r="K9" s="44">
        <f t="shared" ref="K9:K67" si="1">I9/1664814180724*100</f>
        <v>2.1100055255850574</v>
      </c>
    </row>
    <row r="10" spans="1:11" ht="18.75" x14ac:dyDescent="0.45">
      <c r="A10" s="2" t="s">
        <v>150</v>
      </c>
      <c r="C10" s="1" t="s">
        <v>151</v>
      </c>
      <c r="E10" s="9">
        <v>1139</v>
      </c>
      <c r="F10" s="9"/>
      <c r="G10" s="44">
        <f t="shared" si="0"/>
        <v>2.830216100090296E-7</v>
      </c>
      <c r="H10" s="9"/>
      <c r="I10" s="9">
        <v>8731</v>
      </c>
      <c r="J10" s="9"/>
      <c r="K10" s="44">
        <f t="shared" si="1"/>
        <v>5.2444291387541123E-7</v>
      </c>
    </row>
    <row r="11" spans="1:11" ht="18.75" x14ac:dyDescent="0.45">
      <c r="A11" s="2" t="s">
        <v>158</v>
      </c>
      <c r="C11" s="1" t="s">
        <v>160</v>
      </c>
      <c r="E11" s="9">
        <v>2497071</v>
      </c>
      <c r="F11" s="9"/>
      <c r="G11" s="44">
        <f t="shared" si="0"/>
        <v>6.2047853795158697E-4</v>
      </c>
      <c r="H11" s="9"/>
      <c r="I11" s="9">
        <v>33624486</v>
      </c>
      <c r="J11" s="9"/>
      <c r="K11" s="44">
        <f t="shared" si="1"/>
        <v>2.0197140551372087E-3</v>
      </c>
    </row>
    <row r="12" spans="1:11" ht="18.75" x14ac:dyDescent="0.45">
      <c r="A12" s="2" t="s">
        <v>161</v>
      </c>
      <c r="C12" s="1" t="s">
        <v>162</v>
      </c>
      <c r="E12" s="9">
        <v>678597</v>
      </c>
      <c r="F12" s="9"/>
      <c r="G12" s="44">
        <f t="shared" si="0"/>
        <v>1.6861950437866327E-4</v>
      </c>
      <c r="H12" s="9"/>
      <c r="I12" s="9">
        <v>700704</v>
      </c>
      <c r="J12" s="9"/>
      <c r="K12" s="44">
        <f t="shared" si="1"/>
        <v>4.2089021592504426E-5</v>
      </c>
    </row>
    <row r="13" spans="1:11" ht="18.75" x14ac:dyDescent="0.45">
      <c r="A13" s="2" t="s">
        <v>163</v>
      </c>
      <c r="C13" s="1" t="s">
        <v>164</v>
      </c>
      <c r="E13" s="9">
        <v>3342</v>
      </c>
      <c r="F13" s="9"/>
      <c r="G13" s="44">
        <f t="shared" si="0"/>
        <v>8.3042863972798675E-7</v>
      </c>
      <c r="H13" s="9"/>
      <c r="I13" s="9">
        <v>25458</v>
      </c>
      <c r="J13" s="9"/>
      <c r="K13" s="44">
        <f t="shared" si="1"/>
        <v>1.5291796703058321E-6</v>
      </c>
    </row>
    <row r="14" spans="1:11" ht="18.75" x14ac:dyDescent="0.45">
      <c r="A14" s="2" t="s">
        <v>161</v>
      </c>
      <c r="C14" s="1" t="s">
        <v>277</v>
      </c>
      <c r="E14" s="9">
        <v>0</v>
      </c>
      <c r="F14" s="9"/>
      <c r="G14" s="44">
        <f t="shared" si="0"/>
        <v>0</v>
      </c>
      <c r="H14" s="9"/>
      <c r="I14" s="9">
        <v>23832493363</v>
      </c>
      <c r="J14" s="9"/>
      <c r="K14" s="44">
        <f t="shared" si="1"/>
        <v>1.431540747246377</v>
      </c>
    </row>
    <row r="15" spans="1:11" ht="18.75" x14ac:dyDescent="0.45">
      <c r="A15" s="2" t="s">
        <v>161</v>
      </c>
      <c r="C15" s="1" t="s">
        <v>278</v>
      </c>
      <c r="E15" s="9">
        <v>0</v>
      </c>
      <c r="F15" s="9"/>
      <c r="G15" s="44">
        <f t="shared" si="0"/>
        <v>0</v>
      </c>
      <c r="H15" s="9"/>
      <c r="I15" s="9">
        <v>13263561762</v>
      </c>
      <c r="J15" s="9"/>
      <c r="K15" s="44">
        <f t="shared" si="1"/>
        <v>0.79669923019468136</v>
      </c>
    </row>
    <row r="16" spans="1:11" ht="18.75" x14ac:dyDescent="0.45">
      <c r="A16" s="2" t="s">
        <v>161</v>
      </c>
      <c r="C16" s="1" t="s">
        <v>279</v>
      </c>
      <c r="E16" s="9">
        <v>0</v>
      </c>
      <c r="F16" s="9"/>
      <c r="G16" s="44">
        <f t="shared" si="0"/>
        <v>0</v>
      </c>
      <c r="H16" s="9"/>
      <c r="I16" s="9">
        <v>10979013766</v>
      </c>
      <c r="J16" s="9"/>
      <c r="K16" s="44">
        <f t="shared" si="1"/>
        <v>0.65947382555483824</v>
      </c>
    </row>
    <row r="17" spans="1:11" ht="18.75" x14ac:dyDescent="0.45">
      <c r="A17" s="2" t="s">
        <v>167</v>
      </c>
      <c r="C17" s="1" t="s">
        <v>168</v>
      </c>
      <c r="E17" s="9">
        <v>134984514</v>
      </c>
      <c r="F17" s="9"/>
      <c r="G17" s="44">
        <f t="shared" si="0"/>
        <v>3.3541294537810705E-2</v>
      </c>
      <c r="H17" s="9"/>
      <c r="I17" s="9">
        <v>135136397</v>
      </c>
      <c r="J17" s="9"/>
      <c r="K17" s="44">
        <f t="shared" si="1"/>
        <v>8.1172060260341749E-3</v>
      </c>
    </row>
    <row r="18" spans="1:11" ht="18.75" x14ac:dyDescent="0.45">
      <c r="A18" s="2" t="s">
        <v>170</v>
      </c>
      <c r="C18" s="1" t="s">
        <v>171</v>
      </c>
      <c r="E18" s="9">
        <v>0</v>
      </c>
      <c r="F18" s="9"/>
      <c r="G18" s="44">
        <f t="shared" si="0"/>
        <v>0</v>
      </c>
      <c r="H18" s="9"/>
      <c r="I18" s="9">
        <v>17846</v>
      </c>
      <c r="J18" s="9"/>
      <c r="K18" s="44">
        <f t="shared" si="1"/>
        <v>1.0719514650120934E-6</v>
      </c>
    </row>
    <row r="19" spans="1:11" ht="18.75" x14ac:dyDescent="0.45">
      <c r="A19" s="2" t="s">
        <v>173</v>
      </c>
      <c r="C19" s="1" t="s">
        <v>174</v>
      </c>
      <c r="E19" s="9">
        <v>398</v>
      </c>
      <c r="F19" s="9"/>
      <c r="G19" s="44">
        <f t="shared" si="0"/>
        <v>9.8896049853901478E-8</v>
      </c>
      <c r="H19" s="9"/>
      <c r="I19" s="9">
        <v>34468</v>
      </c>
      <c r="J19" s="9"/>
      <c r="K19" s="44">
        <f t="shared" si="1"/>
        <v>2.0703812112538852E-6</v>
      </c>
    </row>
    <row r="20" spans="1:11" ht="18.75" x14ac:dyDescent="0.45">
      <c r="A20" s="2" t="s">
        <v>173</v>
      </c>
      <c r="C20" s="1" t="s">
        <v>280</v>
      </c>
      <c r="E20" s="9">
        <v>197070020</v>
      </c>
      <c r="F20" s="9"/>
      <c r="G20" s="44">
        <f t="shared" si="0"/>
        <v>4.8968458599571253E-2</v>
      </c>
      <c r="H20" s="9"/>
      <c r="I20" s="9">
        <v>197070020</v>
      </c>
      <c r="J20" s="9"/>
      <c r="K20" s="44">
        <f t="shared" si="1"/>
        <v>1.183735832393604E-2</v>
      </c>
    </row>
    <row r="21" spans="1:11" ht="18.75" x14ac:dyDescent="0.45">
      <c r="A21" s="2" t="s">
        <v>173</v>
      </c>
      <c r="C21" s="1" t="s">
        <v>281</v>
      </c>
      <c r="E21" s="9">
        <v>105335313</v>
      </c>
      <c r="F21" s="9"/>
      <c r="G21" s="44">
        <f t="shared" si="0"/>
        <v>2.6173985843779689E-2</v>
      </c>
      <c r="H21" s="9"/>
      <c r="I21" s="9">
        <v>105335313</v>
      </c>
      <c r="J21" s="9"/>
      <c r="K21" s="44">
        <f t="shared" si="1"/>
        <v>6.3271513553657633E-3</v>
      </c>
    </row>
    <row r="22" spans="1:11" ht="18.75" x14ac:dyDescent="0.45">
      <c r="A22" s="2" t="s">
        <v>235</v>
      </c>
      <c r="C22" s="1" t="s">
        <v>282</v>
      </c>
      <c r="E22" s="9">
        <v>0</v>
      </c>
      <c r="F22" s="9"/>
      <c r="G22" s="44">
        <f t="shared" si="0"/>
        <v>0</v>
      </c>
      <c r="H22" s="9"/>
      <c r="I22" s="9">
        <v>4699720000</v>
      </c>
      <c r="J22" s="9"/>
      <c r="K22" s="44">
        <f t="shared" si="1"/>
        <v>0.28229697070192961</v>
      </c>
    </row>
    <row r="23" spans="1:11" ht="18.75" x14ac:dyDescent="0.45">
      <c r="A23" s="2" t="s">
        <v>173</v>
      </c>
      <c r="C23" s="1" t="s">
        <v>283</v>
      </c>
      <c r="E23" s="9">
        <v>537085194</v>
      </c>
      <c r="F23" s="9"/>
      <c r="G23" s="44">
        <f t="shared" si="0"/>
        <v>0.13345629176285514</v>
      </c>
      <c r="H23" s="9"/>
      <c r="I23" s="9">
        <v>537085194</v>
      </c>
      <c r="J23" s="9"/>
      <c r="K23" s="44">
        <f t="shared" si="1"/>
        <v>3.226096943542555E-2</v>
      </c>
    </row>
    <row r="24" spans="1:11" ht="18.75" x14ac:dyDescent="0.45">
      <c r="A24" s="2" t="s">
        <v>193</v>
      </c>
      <c r="C24" s="1" t="s">
        <v>284</v>
      </c>
      <c r="E24" s="9">
        <v>0</v>
      </c>
      <c r="F24" s="9"/>
      <c r="G24" s="44">
        <f t="shared" si="0"/>
        <v>0</v>
      </c>
      <c r="H24" s="9"/>
      <c r="I24" s="9">
        <v>19486058794</v>
      </c>
      <c r="J24" s="9"/>
      <c r="K24" s="44">
        <f t="shared" si="1"/>
        <v>1.1704644890474105</v>
      </c>
    </row>
    <row r="25" spans="1:11" ht="18.75" x14ac:dyDescent="0.45">
      <c r="A25" s="2" t="s">
        <v>173</v>
      </c>
      <c r="C25" s="1" t="s">
        <v>285</v>
      </c>
      <c r="E25" s="9">
        <v>169170595</v>
      </c>
      <c r="F25" s="9"/>
      <c r="G25" s="44">
        <f t="shared" si="0"/>
        <v>4.203593868576426E-2</v>
      </c>
      <c r="H25" s="9"/>
      <c r="I25" s="9">
        <v>169170595</v>
      </c>
      <c r="J25" s="9"/>
      <c r="K25" s="44">
        <f t="shared" si="1"/>
        <v>1.016153015506094E-2</v>
      </c>
    </row>
    <row r="26" spans="1:11" ht="18.75" x14ac:dyDescent="0.45">
      <c r="A26" s="2" t="s">
        <v>167</v>
      </c>
      <c r="C26" s="1" t="s">
        <v>286</v>
      </c>
      <c r="E26" s="9">
        <v>0</v>
      </c>
      <c r="F26" s="9"/>
      <c r="G26" s="44">
        <f t="shared" si="0"/>
        <v>0</v>
      </c>
      <c r="H26" s="9"/>
      <c r="I26" s="9">
        <v>37550684877</v>
      </c>
      <c r="J26" s="9"/>
      <c r="K26" s="44">
        <f t="shared" si="1"/>
        <v>2.2555481153259898</v>
      </c>
    </row>
    <row r="27" spans="1:11" ht="18.75" x14ac:dyDescent="0.45">
      <c r="A27" s="2" t="s">
        <v>173</v>
      </c>
      <c r="C27" s="1" t="s">
        <v>287</v>
      </c>
      <c r="E27" s="9">
        <v>62684920</v>
      </c>
      <c r="F27" s="9"/>
      <c r="G27" s="44">
        <f t="shared" si="0"/>
        <v>1.5576107973386497E-2</v>
      </c>
      <c r="H27" s="9"/>
      <c r="I27" s="9">
        <v>12225972573</v>
      </c>
      <c r="J27" s="9"/>
      <c r="K27" s="44">
        <f t="shared" si="1"/>
        <v>0.73437460556007084</v>
      </c>
    </row>
    <row r="28" spans="1:11" ht="18.75" x14ac:dyDescent="0.45">
      <c r="A28" s="2" t="s">
        <v>173</v>
      </c>
      <c r="C28" s="1" t="s">
        <v>288</v>
      </c>
      <c r="E28" s="9">
        <v>47019241</v>
      </c>
      <c r="F28" s="9"/>
      <c r="G28" s="44">
        <f t="shared" si="0"/>
        <v>1.1683460306604542E-2</v>
      </c>
      <c r="H28" s="9"/>
      <c r="I28" s="9">
        <v>9208663061</v>
      </c>
      <c r="J28" s="9"/>
      <c r="K28" s="44">
        <f t="shared" si="1"/>
        <v>0.55313458808930283</v>
      </c>
    </row>
    <row r="29" spans="1:11" ht="18.75" x14ac:dyDescent="0.45">
      <c r="A29" s="2" t="s">
        <v>173</v>
      </c>
      <c r="C29" s="1" t="s">
        <v>289</v>
      </c>
      <c r="E29" s="9">
        <v>406685905</v>
      </c>
      <c r="F29" s="9"/>
      <c r="G29" s="44">
        <f t="shared" si="0"/>
        <v>0.10105434556723375</v>
      </c>
      <c r="H29" s="9"/>
      <c r="I29" s="9">
        <v>79576548908</v>
      </c>
      <c r="J29" s="9"/>
      <c r="K29" s="44">
        <f t="shared" si="1"/>
        <v>4.7799057594159544</v>
      </c>
    </row>
    <row r="30" spans="1:11" ht="18.75" x14ac:dyDescent="0.45">
      <c r="A30" s="2" t="s">
        <v>173</v>
      </c>
      <c r="C30" s="1" t="s">
        <v>290</v>
      </c>
      <c r="E30" s="9">
        <v>390198639</v>
      </c>
      <c r="F30" s="9"/>
      <c r="G30" s="44">
        <f t="shared" si="0"/>
        <v>9.6957547878061559E-2</v>
      </c>
      <c r="H30" s="9"/>
      <c r="I30" s="9">
        <v>76335404059</v>
      </c>
      <c r="J30" s="9"/>
      <c r="K30" s="44">
        <f t="shared" si="1"/>
        <v>4.5852206776496223</v>
      </c>
    </row>
    <row r="31" spans="1:11" ht="18.75" x14ac:dyDescent="0.45">
      <c r="A31" s="2" t="s">
        <v>167</v>
      </c>
      <c r="C31" s="1" t="s">
        <v>291</v>
      </c>
      <c r="E31" s="9">
        <v>0</v>
      </c>
      <c r="F31" s="9"/>
      <c r="G31" s="44">
        <f t="shared" si="0"/>
        <v>0</v>
      </c>
      <c r="H31" s="9"/>
      <c r="I31" s="9">
        <v>43198356162</v>
      </c>
      <c r="J31" s="9"/>
      <c r="K31" s="44">
        <f t="shared" si="1"/>
        <v>2.594785451864289</v>
      </c>
    </row>
    <row r="32" spans="1:11" ht="18.75" x14ac:dyDescent="0.45">
      <c r="A32" s="2" t="s">
        <v>193</v>
      </c>
      <c r="C32" s="1" t="s">
        <v>292</v>
      </c>
      <c r="E32" s="9">
        <v>0</v>
      </c>
      <c r="F32" s="9"/>
      <c r="G32" s="44">
        <f t="shared" si="0"/>
        <v>0</v>
      </c>
      <c r="H32" s="9"/>
      <c r="I32" s="9">
        <v>45567123228</v>
      </c>
      <c r="J32" s="9"/>
      <c r="K32" s="44">
        <f t="shared" si="1"/>
        <v>2.7370696234809593</v>
      </c>
    </row>
    <row r="33" spans="1:11" ht="18.75" x14ac:dyDescent="0.45">
      <c r="A33" s="2" t="s">
        <v>167</v>
      </c>
      <c r="C33" s="1" t="s">
        <v>293</v>
      </c>
      <c r="E33" s="9">
        <v>0</v>
      </c>
      <c r="F33" s="9"/>
      <c r="G33" s="44">
        <f t="shared" si="0"/>
        <v>0</v>
      </c>
      <c r="H33" s="9"/>
      <c r="I33" s="9">
        <v>4303561626</v>
      </c>
      <c r="J33" s="9"/>
      <c r="K33" s="44">
        <f t="shared" si="1"/>
        <v>0.25850101926260938</v>
      </c>
    </row>
    <row r="34" spans="1:11" ht="18.75" x14ac:dyDescent="0.45">
      <c r="A34" s="2" t="s">
        <v>170</v>
      </c>
      <c r="C34" s="1" t="s">
        <v>294</v>
      </c>
      <c r="E34" s="9">
        <v>0</v>
      </c>
      <c r="F34" s="9"/>
      <c r="G34" s="44">
        <f t="shared" si="0"/>
        <v>0</v>
      </c>
      <c r="H34" s="9"/>
      <c r="I34" s="9">
        <v>31494246546</v>
      </c>
      <c r="J34" s="9"/>
      <c r="K34" s="44">
        <f t="shared" si="1"/>
        <v>1.8917574652267604</v>
      </c>
    </row>
    <row r="35" spans="1:11" ht="18.75" x14ac:dyDescent="0.45">
      <c r="A35" s="2" t="s">
        <v>167</v>
      </c>
      <c r="C35" s="1" t="s">
        <v>295</v>
      </c>
      <c r="E35" s="9">
        <v>0</v>
      </c>
      <c r="F35" s="9"/>
      <c r="G35" s="44">
        <f t="shared" si="0"/>
        <v>0</v>
      </c>
      <c r="H35" s="9"/>
      <c r="I35" s="9">
        <v>3427419168</v>
      </c>
      <c r="J35" s="9"/>
      <c r="K35" s="44">
        <f t="shared" si="1"/>
        <v>0.20587397726931134</v>
      </c>
    </row>
    <row r="36" spans="1:11" ht="18.75" x14ac:dyDescent="0.45">
      <c r="A36" s="2" t="s">
        <v>236</v>
      </c>
      <c r="C36" s="1" t="s">
        <v>296</v>
      </c>
      <c r="E36" s="9">
        <v>0</v>
      </c>
      <c r="F36" s="9"/>
      <c r="G36" s="44">
        <f t="shared" si="0"/>
        <v>0</v>
      </c>
      <c r="H36" s="9"/>
      <c r="I36" s="9">
        <v>26629041074</v>
      </c>
      <c r="J36" s="9"/>
      <c r="K36" s="44">
        <f t="shared" si="1"/>
        <v>1.5995203177822208</v>
      </c>
    </row>
    <row r="37" spans="1:11" ht="18.75" x14ac:dyDescent="0.45">
      <c r="A37" s="2" t="s">
        <v>167</v>
      </c>
      <c r="C37" s="1" t="s">
        <v>297</v>
      </c>
      <c r="E37" s="9">
        <v>0</v>
      </c>
      <c r="F37" s="9"/>
      <c r="G37" s="44">
        <f t="shared" si="0"/>
        <v>0</v>
      </c>
      <c r="H37" s="9"/>
      <c r="I37" s="9">
        <v>41046575315</v>
      </c>
      <c r="J37" s="9"/>
      <c r="K37" s="44">
        <f t="shared" si="1"/>
        <v>2.4655349401907141</v>
      </c>
    </row>
    <row r="38" spans="1:11" ht="18.75" x14ac:dyDescent="0.45">
      <c r="A38" s="2" t="s">
        <v>167</v>
      </c>
      <c r="C38" s="1" t="s">
        <v>298</v>
      </c>
      <c r="E38" s="9">
        <v>0</v>
      </c>
      <c r="F38" s="9"/>
      <c r="G38" s="44">
        <f t="shared" si="0"/>
        <v>0</v>
      </c>
      <c r="H38" s="9"/>
      <c r="I38" s="9">
        <v>50967671216</v>
      </c>
      <c r="J38" s="9"/>
      <c r="K38" s="44">
        <f t="shared" si="1"/>
        <v>3.0614630633332909</v>
      </c>
    </row>
    <row r="39" spans="1:11" ht="18.75" x14ac:dyDescent="0.45">
      <c r="A39" s="2" t="s">
        <v>167</v>
      </c>
      <c r="C39" s="1" t="s">
        <v>299</v>
      </c>
      <c r="E39" s="9">
        <v>0</v>
      </c>
      <c r="F39" s="9"/>
      <c r="G39" s="44">
        <f t="shared" si="0"/>
        <v>0</v>
      </c>
      <c r="H39" s="9"/>
      <c r="I39" s="9">
        <v>6817106835</v>
      </c>
      <c r="J39" s="9"/>
      <c r="K39" s="44">
        <f t="shared" si="1"/>
        <v>0.40948154538396314</v>
      </c>
    </row>
    <row r="40" spans="1:11" ht="18.75" x14ac:dyDescent="0.45">
      <c r="A40" s="2" t="s">
        <v>176</v>
      </c>
      <c r="C40" s="1" t="s">
        <v>177</v>
      </c>
      <c r="E40" s="9">
        <v>15933100334</v>
      </c>
      <c r="F40" s="9"/>
      <c r="G40" s="44">
        <f t="shared" si="0"/>
        <v>3.959097198388136</v>
      </c>
      <c r="H40" s="9"/>
      <c r="I40" s="9">
        <v>61522141374</v>
      </c>
      <c r="J40" s="9"/>
      <c r="K40" s="44">
        <f t="shared" si="1"/>
        <v>3.6954359283055265</v>
      </c>
    </row>
    <row r="41" spans="1:11" ht="18.75" x14ac:dyDescent="0.45">
      <c r="A41" s="2" t="s">
        <v>170</v>
      </c>
      <c r="C41" s="1" t="s">
        <v>300</v>
      </c>
      <c r="E41" s="9">
        <v>0</v>
      </c>
      <c r="F41" s="9"/>
      <c r="G41" s="44">
        <f t="shared" si="0"/>
        <v>0</v>
      </c>
      <c r="H41" s="9"/>
      <c r="I41" s="9">
        <v>31884931464</v>
      </c>
      <c r="J41" s="9"/>
      <c r="K41" s="44">
        <f t="shared" si="1"/>
        <v>1.9152246438778997</v>
      </c>
    </row>
    <row r="42" spans="1:11" ht="18.75" x14ac:dyDescent="0.45">
      <c r="A42" s="2" t="s">
        <v>170</v>
      </c>
      <c r="C42" s="1" t="s">
        <v>301</v>
      </c>
      <c r="E42" s="9">
        <v>0</v>
      </c>
      <c r="F42" s="9"/>
      <c r="G42" s="44">
        <f t="shared" si="0"/>
        <v>0</v>
      </c>
      <c r="H42" s="9"/>
      <c r="I42" s="9">
        <v>32029862992</v>
      </c>
      <c r="J42" s="9"/>
      <c r="K42" s="44">
        <f t="shared" si="1"/>
        <v>1.9239302117231332</v>
      </c>
    </row>
    <row r="43" spans="1:11" ht="18.75" x14ac:dyDescent="0.45">
      <c r="A43" s="2" t="s">
        <v>237</v>
      </c>
      <c r="C43" s="1" t="s">
        <v>302</v>
      </c>
      <c r="E43" s="9">
        <v>0</v>
      </c>
      <c r="F43" s="9"/>
      <c r="G43" s="44">
        <f t="shared" si="0"/>
        <v>0</v>
      </c>
      <c r="H43" s="9"/>
      <c r="I43" s="9">
        <v>20909588991</v>
      </c>
      <c r="J43" s="9"/>
      <c r="K43" s="44">
        <f t="shared" si="1"/>
        <v>1.2559713410121705</v>
      </c>
    </row>
    <row r="44" spans="1:11" ht="18.75" x14ac:dyDescent="0.45">
      <c r="A44" s="2" t="s">
        <v>180</v>
      </c>
      <c r="C44" s="1" t="s">
        <v>181</v>
      </c>
      <c r="E44" s="9">
        <v>56517442</v>
      </c>
      <c r="F44" s="9"/>
      <c r="G44" s="44">
        <f t="shared" si="0"/>
        <v>1.4043597391072828E-2</v>
      </c>
      <c r="H44" s="9"/>
      <c r="I44" s="9">
        <v>56517470</v>
      </c>
      <c r="J44" s="9"/>
      <c r="K44" s="44">
        <f t="shared" si="1"/>
        <v>3.3948215154811748E-3</v>
      </c>
    </row>
    <row r="45" spans="1:11" ht="18.75" x14ac:dyDescent="0.45">
      <c r="A45" s="2" t="s">
        <v>180</v>
      </c>
      <c r="C45" s="1" t="s">
        <v>303</v>
      </c>
      <c r="E45" s="9">
        <v>1131246411</v>
      </c>
      <c r="F45" s="9"/>
      <c r="G45" s="44">
        <f t="shared" si="0"/>
        <v>0.2810949785409626</v>
      </c>
      <c r="H45" s="9"/>
      <c r="I45" s="9">
        <v>55088506683</v>
      </c>
      <c r="J45" s="9"/>
      <c r="K45" s="44">
        <f t="shared" si="1"/>
        <v>3.3089883135812146</v>
      </c>
    </row>
    <row r="46" spans="1:11" ht="18.75" x14ac:dyDescent="0.45">
      <c r="A46" s="2" t="s">
        <v>167</v>
      </c>
      <c r="C46" s="1" t="s">
        <v>304</v>
      </c>
      <c r="E46" s="9">
        <v>0</v>
      </c>
      <c r="F46" s="9"/>
      <c r="G46" s="44">
        <f t="shared" si="0"/>
        <v>0</v>
      </c>
      <c r="H46" s="9"/>
      <c r="I46" s="9">
        <v>50397081791</v>
      </c>
      <c r="J46" s="9"/>
      <c r="K46" s="44">
        <f t="shared" si="1"/>
        <v>3.0271896031713972</v>
      </c>
    </row>
    <row r="47" spans="1:11" ht="18.75" x14ac:dyDescent="0.45">
      <c r="A47" s="2" t="s">
        <v>183</v>
      </c>
      <c r="C47" s="1" t="s">
        <v>305</v>
      </c>
      <c r="E47" s="9">
        <v>0</v>
      </c>
      <c r="F47" s="9"/>
      <c r="G47" s="44">
        <f t="shared" si="0"/>
        <v>0</v>
      </c>
      <c r="H47" s="9"/>
      <c r="I47" s="9">
        <v>28767123280</v>
      </c>
      <c r="J47" s="9"/>
      <c r="K47" s="44">
        <f t="shared" si="1"/>
        <v>1.7279479964238202</v>
      </c>
    </row>
    <row r="48" spans="1:11" ht="18.75" x14ac:dyDescent="0.45">
      <c r="A48" s="2" t="s">
        <v>167</v>
      </c>
      <c r="C48" s="1" t="s">
        <v>306</v>
      </c>
      <c r="E48" s="9">
        <v>0</v>
      </c>
      <c r="F48" s="9"/>
      <c r="G48" s="44">
        <f t="shared" si="0"/>
        <v>0</v>
      </c>
      <c r="H48" s="9"/>
      <c r="I48" s="9">
        <v>31426849315</v>
      </c>
      <c r="J48" s="9"/>
      <c r="K48" s="44">
        <f t="shared" si="1"/>
        <v>1.8877091316781665</v>
      </c>
    </row>
    <row r="49" spans="1:11" ht="18.75" x14ac:dyDescent="0.45">
      <c r="A49" s="2" t="s">
        <v>173</v>
      </c>
      <c r="C49" s="1" t="s">
        <v>307</v>
      </c>
      <c r="E49" s="9">
        <v>0</v>
      </c>
      <c r="F49" s="9"/>
      <c r="G49" s="44">
        <f t="shared" si="0"/>
        <v>0</v>
      </c>
      <c r="H49" s="9"/>
      <c r="I49" s="9">
        <v>37369863014</v>
      </c>
      <c r="J49" s="9"/>
      <c r="K49" s="44">
        <f t="shared" si="1"/>
        <v>2.2446867312091534</v>
      </c>
    </row>
    <row r="50" spans="1:11" ht="18.75" x14ac:dyDescent="0.45">
      <c r="A50" s="2" t="s">
        <v>170</v>
      </c>
      <c r="C50" s="1" t="s">
        <v>308</v>
      </c>
      <c r="E50" s="9">
        <v>0</v>
      </c>
      <c r="F50" s="9"/>
      <c r="G50" s="44">
        <f t="shared" si="0"/>
        <v>0</v>
      </c>
      <c r="H50" s="9"/>
      <c r="I50" s="9">
        <v>64273972572</v>
      </c>
      <c r="J50" s="9"/>
      <c r="K50" s="44">
        <f t="shared" si="1"/>
        <v>3.8607295226214569</v>
      </c>
    </row>
    <row r="51" spans="1:11" ht="18.75" x14ac:dyDescent="0.45">
      <c r="A51" s="2" t="s">
        <v>183</v>
      </c>
      <c r="C51" s="1" t="s">
        <v>184</v>
      </c>
      <c r="E51" s="9">
        <v>101446531551</v>
      </c>
      <c r="F51" s="9"/>
      <c r="G51" s="44">
        <f t="shared" si="0"/>
        <v>25.207691562243934</v>
      </c>
      <c r="H51" s="9"/>
      <c r="I51" s="9">
        <v>248706805499</v>
      </c>
      <c r="J51" s="9"/>
      <c r="K51" s="44">
        <f t="shared" si="1"/>
        <v>14.939012916795408</v>
      </c>
    </row>
    <row r="52" spans="1:11" ht="18.75" x14ac:dyDescent="0.45">
      <c r="A52" s="2" t="s">
        <v>167</v>
      </c>
      <c r="C52" s="1" t="s">
        <v>309</v>
      </c>
      <c r="E52" s="9">
        <v>0</v>
      </c>
      <c r="F52" s="9"/>
      <c r="G52" s="44">
        <f t="shared" si="0"/>
        <v>0</v>
      </c>
      <c r="H52" s="9"/>
      <c r="I52" s="9">
        <v>13561643820</v>
      </c>
      <c r="J52" s="9"/>
      <c r="K52" s="44">
        <f t="shared" si="1"/>
        <v>0.81460405473614272</v>
      </c>
    </row>
    <row r="53" spans="1:11" ht="18.75" x14ac:dyDescent="0.45">
      <c r="A53" s="2" t="s">
        <v>170</v>
      </c>
      <c r="C53" s="1" t="s">
        <v>186</v>
      </c>
      <c r="E53" s="9">
        <v>23441095873</v>
      </c>
      <c r="F53" s="9"/>
      <c r="G53" s="44">
        <f t="shared" si="0"/>
        <v>5.824702980116311</v>
      </c>
      <c r="H53" s="9"/>
      <c r="I53" s="9">
        <v>47638356129</v>
      </c>
      <c r="J53" s="9"/>
      <c r="K53" s="44">
        <f t="shared" si="1"/>
        <v>2.8614818807155324</v>
      </c>
    </row>
    <row r="54" spans="1:11" ht="18.75" x14ac:dyDescent="0.45">
      <c r="A54" s="2" t="s">
        <v>183</v>
      </c>
      <c r="C54" s="1" t="s">
        <v>188</v>
      </c>
      <c r="E54" s="9">
        <v>38153436360</v>
      </c>
      <c r="F54" s="9"/>
      <c r="G54" s="44">
        <f t="shared" si="0"/>
        <v>9.4804626742618527</v>
      </c>
      <c r="H54" s="9"/>
      <c r="I54" s="9">
        <v>64208230876</v>
      </c>
      <c r="J54" s="9"/>
      <c r="K54" s="44">
        <f t="shared" si="1"/>
        <v>3.8567806317025068</v>
      </c>
    </row>
    <row r="55" spans="1:11" ht="18.75" x14ac:dyDescent="0.45">
      <c r="A55" s="2" t="s">
        <v>170</v>
      </c>
      <c r="C55" s="1" t="s">
        <v>189</v>
      </c>
      <c r="E55" s="9">
        <v>2734794518</v>
      </c>
      <c r="F55" s="9"/>
      <c r="G55" s="44">
        <f t="shared" si="0"/>
        <v>0.67954868088518705</v>
      </c>
      <c r="H55" s="9"/>
      <c r="I55" s="9">
        <v>5381369858</v>
      </c>
      <c r="J55" s="9"/>
      <c r="K55" s="44">
        <f t="shared" si="1"/>
        <v>0.32324147164939043</v>
      </c>
    </row>
    <row r="56" spans="1:11" ht="18.75" x14ac:dyDescent="0.45">
      <c r="A56" s="2" t="s">
        <v>167</v>
      </c>
      <c r="C56" s="1" t="s">
        <v>191</v>
      </c>
      <c r="E56" s="9">
        <v>46182143825</v>
      </c>
      <c r="F56" s="9"/>
      <c r="G56" s="44">
        <f t="shared" si="0"/>
        <v>11.475456276576001</v>
      </c>
      <c r="H56" s="9"/>
      <c r="I56" s="9">
        <v>84915554775</v>
      </c>
      <c r="J56" s="9"/>
      <c r="K56" s="44">
        <f t="shared" si="1"/>
        <v>5.1006025632285059</v>
      </c>
    </row>
    <row r="57" spans="1:11" ht="18.75" x14ac:dyDescent="0.45">
      <c r="A57" s="2" t="s">
        <v>193</v>
      </c>
      <c r="C57" s="1" t="s">
        <v>194</v>
      </c>
      <c r="E57" s="9">
        <v>26158904096</v>
      </c>
      <c r="F57" s="9"/>
      <c r="G57" s="44">
        <f t="shared" si="0"/>
        <v>6.5000308633202097</v>
      </c>
      <c r="H57" s="9"/>
      <c r="I57" s="9">
        <v>48098630112</v>
      </c>
      <c r="J57" s="9"/>
      <c r="K57" s="44">
        <f t="shared" si="1"/>
        <v>2.889129049290216</v>
      </c>
    </row>
    <row r="58" spans="1:11" ht="18.75" x14ac:dyDescent="0.45">
      <c r="A58" s="2" t="s">
        <v>195</v>
      </c>
      <c r="C58" s="1" t="s">
        <v>196</v>
      </c>
      <c r="E58" s="9">
        <v>11580</v>
      </c>
      <c r="F58" s="9"/>
      <c r="G58" s="44">
        <f t="shared" si="0"/>
        <v>2.8774277821813544E-6</v>
      </c>
      <c r="H58" s="9"/>
      <c r="I58" s="9">
        <v>11580</v>
      </c>
      <c r="J58" s="9"/>
      <c r="K58" s="44">
        <f t="shared" si="1"/>
        <v>6.9557312366020636E-7</v>
      </c>
    </row>
    <row r="59" spans="1:11" ht="18.75" x14ac:dyDescent="0.45">
      <c r="A59" s="2" t="s">
        <v>195</v>
      </c>
      <c r="C59" s="1" t="s">
        <v>198</v>
      </c>
      <c r="E59" s="9">
        <v>1961917801</v>
      </c>
      <c r="F59" s="9"/>
      <c r="G59" s="44">
        <f t="shared" si="0"/>
        <v>0.48750231320842402</v>
      </c>
      <c r="H59" s="9"/>
      <c r="I59" s="9">
        <v>3227671221</v>
      </c>
      <c r="J59" s="9"/>
      <c r="K59" s="44">
        <f t="shared" si="1"/>
        <v>0.19387576453705718</v>
      </c>
    </row>
    <row r="60" spans="1:11" ht="18.75" x14ac:dyDescent="0.45">
      <c r="A60" s="2" t="s">
        <v>199</v>
      </c>
      <c r="C60" s="1" t="s">
        <v>200</v>
      </c>
      <c r="E60" s="9">
        <v>14599726024</v>
      </c>
      <c r="F60" s="9"/>
      <c r="G60" s="44">
        <f t="shared" si="0"/>
        <v>3.627776966640218</v>
      </c>
      <c r="H60" s="9"/>
      <c r="I60" s="9">
        <v>21674575337</v>
      </c>
      <c r="J60" s="9"/>
      <c r="K60" s="44">
        <f t="shared" si="1"/>
        <v>1.3019215950920173</v>
      </c>
    </row>
    <row r="61" spans="1:11" ht="18.75" x14ac:dyDescent="0.45">
      <c r="A61" s="2" t="s">
        <v>167</v>
      </c>
      <c r="C61" s="1" t="s">
        <v>202</v>
      </c>
      <c r="E61" s="9">
        <v>20638356144</v>
      </c>
      <c r="F61" s="9"/>
      <c r="G61" s="44">
        <f t="shared" si="0"/>
        <v>5.1282711008030093</v>
      </c>
      <c r="H61" s="9"/>
      <c r="I61" s="9">
        <v>27295890384</v>
      </c>
      <c r="J61" s="9"/>
      <c r="K61" s="44">
        <f t="shared" si="1"/>
        <v>1.6395757977103169</v>
      </c>
    </row>
    <row r="62" spans="1:11" ht="18.75" x14ac:dyDescent="0.45">
      <c r="A62" s="2" t="s">
        <v>170</v>
      </c>
      <c r="C62" s="1" t="s">
        <v>204</v>
      </c>
      <c r="E62" s="9">
        <v>9376438343</v>
      </c>
      <c r="F62" s="9"/>
      <c r="G62" s="44">
        <f t="shared" si="0"/>
        <v>2.3298811905059327</v>
      </c>
      <c r="H62" s="9"/>
      <c r="I62" s="9">
        <v>10888767108</v>
      </c>
      <c r="J62" s="9"/>
      <c r="K62" s="44">
        <f t="shared" si="1"/>
        <v>0.6540530008739267</v>
      </c>
    </row>
    <row r="63" spans="1:11" ht="18.75" x14ac:dyDescent="0.45">
      <c r="A63" s="2" t="s">
        <v>170</v>
      </c>
      <c r="C63" s="1" t="s">
        <v>206</v>
      </c>
      <c r="E63" s="9">
        <v>6704657512</v>
      </c>
      <c r="F63" s="9"/>
      <c r="G63" s="44">
        <f t="shared" si="0"/>
        <v>1.6659903104524798</v>
      </c>
      <c r="H63" s="9"/>
      <c r="I63" s="9">
        <v>6704657512</v>
      </c>
      <c r="J63" s="9"/>
      <c r="K63" s="44">
        <f t="shared" si="1"/>
        <v>0.40272707847095918</v>
      </c>
    </row>
    <row r="64" spans="1:11" ht="18.75" x14ac:dyDescent="0.45">
      <c r="A64" s="2" t="s">
        <v>170</v>
      </c>
      <c r="C64" s="1" t="s">
        <v>208</v>
      </c>
      <c r="E64" s="9">
        <v>11644931496</v>
      </c>
      <c r="F64" s="9"/>
      <c r="G64" s="44">
        <f t="shared" si="0"/>
        <v>2.8935621250595061</v>
      </c>
      <c r="H64" s="9"/>
      <c r="I64" s="9">
        <v>11644931496</v>
      </c>
      <c r="J64" s="9"/>
      <c r="K64" s="44">
        <f t="shared" si="1"/>
        <v>0.69947334848720555</v>
      </c>
    </row>
    <row r="65" spans="1:13" ht="18.75" x14ac:dyDescent="0.45">
      <c r="A65" s="2" t="s">
        <v>176</v>
      </c>
      <c r="C65" s="1" t="s">
        <v>310</v>
      </c>
      <c r="E65" s="9">
        <v>34958694018</v>
      </c>
      <c r="F65" s="9"/>
      <c r="G65" s="44">
        <f t="shared" si="0"/>
        <v>8.6866249910337068</v>
      </c>
      <c r="H65" s="9"/>
      <c r="I65" s="9">
        <v>34958694018</v>
      </c>
      <c r="J65" s="9"/>
      <c r="K65" s="44">
        <f t="shared" si="1"/>
        <v>2.0998556128826968</v>
      </c>
    </row>
    <row r="66" spans="1:13" ht="18.75" x14ac:dyDescent="0.45">
      <c r="A66" s="2" t="s">
        <v>170</v>
      </c>
      <c r="C66" s="1" t="s">
        <v>210</v>
      </c>
      <c r="E66" s="9">
        <v>1247671224</v>
      </c>
      <c r="F66" s="9"/>
      <c r="G66" s="44">
        <f t="shared" si="0"/>
        <v>0.31002451148236748</v>
      </c>
      <c r="H66" s="9"/>
      <c r="I66" s="9">
        <v>1247671224</v>
      </c>
      <c r="J66" s="9"/>
      <c r="K66" s="44">
        <f t="shared" si="1"/>
        <v>7.4943572588828417E-2</v>
      </c>
    </row>
    <row r="67" spans="1:13" ht="18.75" x14ac:dyDescent="0.45">
      <c r="A67" s="2" t="s">
        <v>212</v>
      </c>
      <c r="C67" s="1" t="s">
        <v>213</v>
      </c>
      <c r="E67" s="9">
        <v>1827397260</v>
      </c>
      <c r="F67" s="9"/>
      <c r="G67" s="44">
        <f t="shared" si="0"/>
        <v>0.45407630785890185</v>
      </c>
      <c r="H67" s="9"/>
      <c r="I67" s="9">
        <v>1827397260</v>
      </c>
      <c r="J67" s="9"/>
      <c r="K67" s="44">
        <f t="shared" si="1"/>
        <v>0.10976583940468933</v>
      </c>
    </row>
    <row r="68" spans="1:13" ht="18.75" thickBot="1" x14ac:dyDescent="0.45">
      <c r="E68" s="11">
        <f>SUM(E8:E67)</f>
        <v>402442767520</v>
      </c>
      <c r="F68" s="9"/>
      <c r="G68" s="11">
        <f>SUM(G8:G67)</f>
        <v>99.999999999999986</v>
      </c>
      <c r="H68" s="9"/>
      <c r="I68" s="11">
        <f>SUM(I8:I67)</f>
        <v>1664814180724</v>
      </c>
      <c r="J68" s="9"/>
      <c r="K68" s="11">
        <f>SUM(K8:K67)</f>
        <v>99.999999999999986</v>
      </c>
      <c r="L68" s="9"/>
      <c r="M68" s="9"/>
    </row>
    <row r="69" spans="1:13" ht="18.75" thickTop="1" x14ac:dyDescent="0.4">
      <c r="E69" s="9"/>
      <c r="F69" s="9"/>
      <c r="G69" s="9"/>
      <c r="H69" s="9"/>
      <c r="I69" s="9"/>
      <c r="J69" s="9"/>
      <c r="K69" s="9"/>
      <c r="L69" s="9"/>
      <c r="M69" s="9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1" sqref="C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1" t="s">
        <v>0</v>
      </c>
      <c r="B2" s="31"/>
      <c r="C2" s="31"/>
      <c r="D2" s="31"/>
      <c r="E2" s="31"/>
    </row>
    <row r="3" spans="1:5" ht="27.75" x14ac:dyDescent="0.4">
      <c r="A3" s="31" t="s">
        <v>215</v>
      </c>
      <c r="B3" s="31"/>
      <c r="C3" s="31"/>
      <c r="D3" s="31"/>
      <c r="E3" s="31"/>
    </row>
    <row r="4" spans="1:5" ht="27.75" x14ac:dyDescent="0.4">
      <c r="A4" s="31" t="s">
        <v>2</v>
      </c>
      <c r="B4" s="31"/>
      <c r="C4" s="31"/>
      <c r="D4" s="31"/>
      <c r="E4" s="31"/>
    </row>
    <row r="6" spans="1:5" ht="27.75" x14ac:dyDescent="0.4">
      <c r="A6" s="28" t="s">
        <v>311</v>
      </c>
      <c r="C6" s="29" t="s">
        <v>217</v>
      </c>
      <c r="E6" s="29" t="s">
        <v>6</v>
      </c>
    </row>
    <row r="7" spans="1:5" ht="27.75" x14ac:dyDescent="0.4">
      <c r="A7" s="29" t="s">
        <v>311</v>
      </c>
      <c r="C7" s="34" t="s">
        <v>147</v>
      </c>
      <c r="E7" s="34" t="s">
        <v>147</v>
      </c>
    </row>
    <row r="8" spans="1:5" ht="18.75" x14ac:dyDescent="0.45">
      <c r="A8" s="2" t="s">
        <v>311</v>
      </c>
      <c r="C8" s="9">
        <v>540</v>
      </c>
      <c r="D8" s="9"/>
      <c r="E8" s="9">
        <v>11607101</v>
      </c>
    </row>
    <row r="9" spans="1:5" ht="18.75" x14ac:dyDescent="0.45">
      <c r="A9" s="2" t="s">
        <v>312</v>
      </c>
      <c r="C9" s="9">
        <v>0</v>
      </c>
      <c r="D9" s="9"/>
      <c r="E9" s="9">
        <v>269043682</v>
      </c>
    </row>
    <row r="10" spans="1:5" ht="18.75" x14ac:dyDescent="0.45">
      <c r="A10" s="2" t="s">
        <v>313</v>
      </c>
      <c r="C10" s="9">
        <v>8014928</v>
      </c>
      <c r="D10" s="9"/>
      <c r="E10" s="9">
        <v>131069005</v>
      </c>
    </row>
    <row r="11" spans="1:5" ht="19.5" thickBot="1" x14ac:dyDescent="0.5">
      <c r="A11" s="2" t="s">
        <v>224</v>
      </c>
      <c r="C11" s="11">
        <v>8015468</v>
      </c>
      <c r="D11" s="9"/>
      <c r="E11" s="11">
        <v>411719788</v>
      </c>
    </row>
    <row r="12" spans="1:5" ht="18.75" thickTop="1" x14ac:dyDescent="0.4">
      <c r="C12" s="14"/>
      <c r="D12" s="9"/>
      <c r="E12" s="14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E11" sqref="E11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6.5703125" style="1" customWidth="1"/>
    <col min="6" max="6" width="1" style="1" customWidth="1"/>
    <col min="7" max="7" width="24.42578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31" t="s">
        <v>0</v>
      </c>
      <c r="B2" s="31"/>
      <c r="C2" s="31"/>
      <c r="D2" s="31"/>
      <c r="E2" s="31"/>
      <c r="F2" s="31"/>
      <c r="G2" s="31"/>
    </row>
    <row r="3" spans="1:7" ht="27.75" x14ac:dyDescent="0.4">
      <c r="A3" s="31" t="s">
        <v>215</v>
      </c>
      <c r="B3" s="31"/>
      <c r="C3" s="31"/>
      <c r="D3" s="31"/>
      <c r="E3" s="31"/>
      <c r="F3" s="31"/>
      <c r="G3" s="31"/>
    </row>
    <row r="4" spans="1:7" ht="27.75" x14ac:dyDescent="0.4">
      <c r="A4" s="31" t="s">
        <v>2</v>
      </c>
      <c r="B4" s="31"/>
      <c r="C4" s="31"/>
      <c r="D4" s="31"/>
      <c r="E4" s="31"/>
      <c r="F4" s="31"/>
      <c r="G4" s="31"/>
    </row>
    <row r="6" spans="1:7" ht="85.5" customHeight="1" x14ac:dyDescent="0.4">
      <c r="A6" s="29" t="s">
        <v>219</v>
      </c>
      <c r="C6" s="29" t="s">
        <v>147</v>
      </c>
      <c r="E6" s="39" t="s">
        <v>322</v>
      </c>
      <c r="G6" s="39" t="s">
        <v>321</v>
      </c>
    </row>
    <row r="7" spans="1:7" ht="18.75" x14ac:dyDescent="0.45">
      <c r="A7" s="2" t="s">
        <v>314</v>
      </c>
      <c r="C7" s="9">
        <v>32408253025</v>
      </c>
      <c r="E7" s="5">
        <v>2.52</v>
      </c>
      <c r="F7" s="5"/>
      <c r="G7" s="5">
        <v>0.04</v>
      </c>
    </row>
    <row r="8" spans="1:7" ht="18.75" x14ac:dyDescent="0.45">
      <c r="A8" s="2" t="s">
        <v>315</v>
      </c>
      <c r="C8" s="9">
        <v>714437876705</v>
      </c>
      <c r="E8" s="5">
        <v>55.5</v>
      </c>
      <c r="F8" s="5"/>
      <c r="G8" s="5">
        <v>0.93</v>
      </c>
    </row>
    <row r="9" spans="1:7" ht="18.75" x14ac:dyDescent="0.45">
      <c r="A9" s="2" t="s">
        <v>316</v>
      </c>
      <c r="C9" s="9">
        <v>402442767520</v>
      </c>
      <c r="E9" s="5">
        <v>31.26</v>
      </c>
      <c r="F9" s="5"/>
      <c r="G9" s="5">
        <v>0.52</v>
      </c>
    </row>
    <row r="10" spans="1:7" ht="18.75" thickBot="1" x14ac:dyDescent="0.45">
      <c r="C10" s="12">
        <f>SUM(C7:C9)</f>
        <v>1149288897250</v>
      </c>
      <c r="E10" s="8">
        <f>SUM(E7:E9)</f>
        <v>89.28</v>
      </c>
      <c r="G10" s="8">
        <f>SUM(G7:G9)</f>
        <v>1.4900000000000002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C7" sqref="C7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H6" s="29" t="s">
        <v>4</v>
      </c>
      <c r="I6" s="29" t="s">
        <v>4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  <c r="P6" s="29" t="s">
        <v>6</v>
      </c>
      <c r="Q6" s="29" t="s">
        <v>6</v>
      </c>
    </row>
    <row r="7" spans="1:17" ht="27.75" x14ac:dyDescent="0.4">
      <c r="A7" s="29" t="s">
        <v>3</v>
      </c>
      <c r="C7" s="34" t="s">
        <v>27</v>
      </c>
      <c r="E7" s="34" t="s">
        <v>28</v>
      </c>
      <c r="G7" s="34" t="s">
        <v>29</v>
      </c>
      <c r="I7" s="34" t="s">
        <v>30</v>
      </c>
      <c r="K7" s="34" t="s">
        <v>27</v>
      </c>
      <c r="M7" s="34" t="s">
        <v>28</v>
      </c>
      <c r="O7" s="34" t="s">
        <v>29</v>
      </c>
      <c r="Q7" s="34" t="s">
        <v>30</v>
      </c>
    </row>
    <row r="8" spans="1:17" ht="18.75" x14ac:dyDescent="0.45">
      <c r="A8" s="2" t="s">
        <v>31</v>
      </c>
      <c r="C8" s="3">
        <v>59405940</v>
      </c>
      <c r="E8" s="3">
        <v>19243</v>
      </c>
      <c r="G8" s="1" t="s">
        <v>32</v>
      </c>
      <c r="I8" s="3">
        <v>0.21934692614504001</v>
      </c>
      <c r="K8" s="3">
        <v>59405940</v>
      </c>
      <c r="M8" s="3">
        <v>19243</v>
      </c>
      <c r="O8" s="1" t="s">
        <v>32</v>
      </c>
      <c r="Q8" s="3">
        <v>0.21934692614504001</v>
      </c>
    </row>
    <row r="9" spans="1:17" ht="18.75" x14ac:dyDescent="0.45">
      <c r="A9" s="2" t="s">
        <v>33</v>
      </c>
      <c r="C9" s="3">
        <v>5487000</v>
      </c>
      <c r="E9" s="3">
        <v>253239</v>
      </c>
      <c r="G9" s="1" t="s">
        <v>34</v>
      </c>
      <c r="I9" s="3">
        <v>0.21933518795041401</v>
      </c>
      <c r="K9" s="3">
        <v>5487000</v>
      </c>
      <c r="M9" s="3">
        <v>253239</v>
      </c>
      <c r="O9" s="1" t="s">
        <v>34</v>
      </c>
      <c r="Q9" s="3">
        <v>0.21933518795041401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0"/>
  <sheetViews>
    <sheetView rightToLeft="1" topLeftCell="R12" workbookViewId="0">
      <selection activeCell="AK38" sqref="AK38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5.140625" style="5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7" ht="27.75" x14ac:dyDescent="0.4">
      <c r="A6" s="29" t="s">
        <v>35</v>
      </c>
      <c r="B6" s="29" t="s">
        <v>35</v>
      </c>
      <c r="C6" s="29" t="s">
        <v>35</v>
      </c>
      <c r="D6" s="29" t="s">
        <v>35</v>
      </c>
      <c r="E6" s="29" t="s">
        <v>35</v>
      </c>
      <c r="F6" s="29" t="s">
        <v>35</v>
      </c>
      <c r="G6" s="29" t="s">
        <v>35</v>
      </c>
      <c r="H6" s="29" t="s">
        <v>35</v>
      </c>
      <c r="I6" s="29" t="s">
        <v>35</v>
      </c>
      <c r="J6" s="29" t="s">
        <v>35</v>
      </c>
      <c r="K6" s="29" t="s">
        <v>35</v>
      </c>
      <c r="L6" s="29" t="s">
        <v>35</v>
      </c>
      <c r="M6" s="29" t="s">
        <v>35</v>
      </c>
      <c r="O6" s="29" t="s">
        <v>4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27.75" x14ac:dyDescent="0.4">
      <c r="A7" s="30" t="s">
        <v>36</v>
      </c>
      <c r="C7" s="28" t="s">
        <v>37</v>
      </c>
      <c r="E7" s="30" t="s">
        <v>38</v>
      </c>
      <c r="G7" s="30" t="s">
        <v>39</v>
      </c>
      <c r="I7" s="30" t="s">
        <v>40</v>
      </c>
      <c r="K7" s="30" t="s">
        <v>41</v>
      </c>
      <c r="M7" s="30" t="s">
        <v>30</v>
      </c>
      <c r="O7" s="30" t="s">
        <v>7</v>
      </c>
      <c r="Q7" s="30" t="s">
        <v>8</v>
      </c>
      <c r="S7" s="30" t="s">
        <v>9</v>
      </c>
      <c r="U7" s="34" t="s">
        <v>10</v>
      </c>
      <c r="V7" s="34" t="s">
        <v>10</v>
      </c>
      <c r="W7" s="34" t="s">
        <v>10</v>
      </c>
      <c r="Y7" s="34" t="s">
        <v>11</v>
      </c>
      <c r="Z7" s="34" t="s">
        <v>11</v>
      </c>
      <c r="AA7" s="34" t="s">
        <v>11</v>
      </c>
      <c r="AC7" s="30" t="s">
        <v>7</v>
      </c>
      <c r="AE7" s="30" t="s">
        <v>42</v>
      </c>
      <c r="AG7" s="30" t="s">
        <v>8</v>
      </c>
      <c r="AI7" s="30" t="s">
        <v>9</v>
      </c>
      <c r="AK7" s="35" t="s">
        <v>318</v>
      </c>
    </row>
    <row r="8" spans="1:37" ht="27.75" x14ac:dyDescent="0.4">
      <c r="A8" s="29" t="s">
        <v>36</v>
      </c>
      <c r="C8" s="29" t="s">
        <v>37</v>
      </c>
      <c r="E8" s="29" t="s">
        <v>38</v>
      </c>
      <c r="G8" s="29" t="s">
        <v>39</v>
      </c>
      <c r="I8" s="29" t="s">
        <v>40</v>
      </c>
      <c r="K8" s="29" t="s">
        <v>41</v>
      </c>
      <c r="M8" s="29" t="s">
        <v>30</v>
      </c>
      <c r="O8" s="29" t="s">
        <v>7</v>
      </c>
      <c r="Q8" s="29" t="s">
        <v>8</v>
      </c>
      <c r="S8" s="29" t="s">
        <v>9</v>
      </c>
      <c r="U8" s="29" t="s">
        <v>7</v>
      </c>
      <c r="W8" s="34" t="s">
        <v>8</v>
      </c>
      <c r="Y8" s="34" t="s">
        <v>7</v>
      </c>
      <c r="AA8" s="34" t="s">
        <v>14</v>
      </c>
      <c r="AC8" s="29" t="s">
        <v>7</v>
      </c>
      <c r="AE8" s="29" t="s">
        <v>42</v>
      </c>
      <c r="AG8" s="29" t="s">
        <v>8</v>
      </c>
      <c r="AI8" s="29" t="s">
        <v>9</v>
      </c>
      <c r="AK8" s="33" t="s">
        <v>13</v>
      </c>
    </row>
    <row r="9" spans="1:37" ht="18.75" x14ac:dyDescent="0.45">
      <c r="A9" s="2" t="s">
        <v>43</v>
      </c>
      <c r="C9" s="1" t="s">
        <v>44</v>
      </c>
      <c r="E9" s="1" t="s">
        <v>44</v>
      </c>
      <c r="G9" s="1" t="s">
        <v>45</v>
      </c>
      <c r="I9" s="1" t="s">
        <v>46</v>
      </c>
      <c r="K9" s="3">
        <v>18</v>
      </c>
      <c r="M9" s="3">
        <v>18</v>
      </c>
      <c r="O9" s="3">
        <v>1839750</v>
      </c>
      <c r="Q9" s="9">
        <v>499999896000</v>
      </c>
      <c r="R9" s="9"/>
      <c r="S9" s="9">
        <v>652790332886</v>
      </c>
      <c r="T9" s="9"/>
      <c r="U9" s="9">
        <v>0</v>
      </c>
      <c r="V9" s="9"/>
      <c r="W9" s="9">
        <v>0</v>
      </c>
      <c r="X9" s="9"/>
      <c r="Y9" s="9">
        <v>0</v>
      </c>
      <c r="Z9" s="9"/>
      <c r="AA9" s="9">
        <v>0</v>
      </c>
      <c r="AB9" s="9"/>
      <c r="AC9" s="9">
        <v>1839750</v>
      </c>
      <c r="AD9" s="9"/>
      <c r="AE9" s="9">
        <v>360236</v>
      </c>
      <c r="AF9" s="9"/>
      <c r="AG9" s="9">
        <v>499999896000</v>
      </c>
      <c r="AH9" s="9"/>
      <c r="AI9" s="9">
        <v>662263691468</v>
      </c>
      <c r="AK9" s="41">
        <f>AI9/76969411859060*100</f>
        <v>0.86042451861355307</v>
      </c>
    </row>
    <row r="10" spans="1:37" ht="18.75" x14ac:dyDescent="0.45">
      <c r="A10" s="2" t="s">
        <v>47</v>
      </c>
      <c r="C10" s="1" t="s">
        <v>44</v>
      </c>
      <c r="E10" s="1" t="s">
        <v>44</v>
      </c>
      <c r="G10" s="1" t="s">
        <v>48</v>
      </c>
      <c r="I10" s="1" t="s">
        <v>49</v>
      </c>
      <c r="K10" s="3">
        <v>0</v>
      </c>
      <c r="M10" s="3">
        <v>0</v>
      </c>
      <c r="O10" s="3">
        <v>3490000</v>
      </c>
      <c r="Q10" s="9">
        <v>3503188710000</v>
      </c>
      <c r="R10" s="9"/>
      <c r="S10" s="9">
        <v>3717161619383</v>
      </c>
      <c r="T10" s="9"/>
      <c r="U10" s="9">
        <v>0</v>
      </c>
      <c r="V10" s="9"/>
      <c r="W10" s="9">
        <v>0</v>
      </c>
      <c r="X10" s="9"/>
      <c r="Y10" s="9">
        <v>0</v>
      </c>
      <c r="Z10" s="9"/>
      <c r="AA10" s="9">
        <v>0</v>
      </c>
      <c r="AB10" s="9"/>
      <c r="AC10" s="9">
        <v>3490000</v>
      </c>
      <c r="AD10" s="9"/>
      <c r="AE10" s="9">
        <v>1081317</v>
      </c>
      <c r="AF10" s="9"/>
      <c r="AG10" s="9">
        <v>3503188710000</v>
      </c>
      <c r="AH10" s="9"/>
      <c r="AI10" s="9">
        <v>3771060327660</v>
      </c>
      <c r="AK10" s="41">
        <f>AI10/76969411859060*100</f>
        <v>4.8994272355429356</v>
      </c>
    </row>
    <row r="11" spans="1:37" ht="18.75" x14ac:dyDescent="0.45">
      <c r="A11" s="2" t="s">
        <v>50</v>
      </c>
      <c r="C11" s="1" t="s">
        <v>44</v>
      </c>
      <c r="E11" s="1" t="s">
        <v>44</v>
      </c>
      <c r="G11" s="1" t="s">
        <v>51</v>
      </c>
      <c r="I11" s="1" t="s">
        <v>52</v>
      </c>
      <c r="K11" s="3">
        <v>0</v>
      </c>
      <c r="M11" s="3">
        <v>0</v>
      </c>
      <c r="O11" s="3">
        <v>3466000</v>
      </c>
      <c r="Q11" s="9">
        <v>2999947776000</v>
      </c>
      <c r="R11" s="9"/>
      <c r="S11" s="9">
        <v>3082143360836</v>
      </c>
      <c r="T11" s="9"/>
      <c r="U11" s="9">
        <v>0</v>
      </c>
      <c r="V11" s="9"/>
      <c r="W11" s="9">
        <v>0</v>
      </c>
      <c r="X11" s="9"/>
      <c r="Y11" s="9">
        <v>0</v>
      </c>
      <c r="Z11" s="9"/>
      <c r="AA11" s="9">
        <v>0</v>
      </c>
      <c r="AB11" s="9"/>
      <c r="AC11" s="9">
        <v>3466000</v>
      </c>
      <c r="AD11" s="9"/>
      <c r="AE11" s="9">
        <v>902966</v>
      </c>
      <c r="AF11" s="9"/>
      <c r="AG11" s="9">
        <v>2999947776000</v>
      </c>
      <c r="AH11" s="9"/>
      <c r="AI11" s="9">
        <v>3127411137886</v>
      </c>
      <c r="AK11" s="41">
        <f>AI11/76969411859060*100</f>
        <v>4.0631870016269005</v>
      </c>
    </row>
    <row r="12" spans="1:37" ht="18.75" x14ac:dyDescent="0.45">
      <c r="A12" s="2" t="s">
        <v>53</v>
      </c>
      <c r="C12" s="1" t="s">
        <v>44</v>
      </c>
      <c r="E12" s="1" t="s">
        <v>44</v>
      </c>
      <c r="G12" s="1" t="s">
        <v>54</v>
      </c>
      <c r="I12" s="1" t="s">
        <v>55</v>
      </c>
      <c r="K12" s="3">
        <v>0</v>
      </c>
      <c r="M12" s="3">
        <v>0</v>
      </c>
      <c r="O12" s="3">
        <v>200</v>
      </c>
      <c r="Q12" s="9">
        <v>396287100</v>
      </c>
      <c r="R12" s="9"/>
      <c r="S12" s="9">
        <v>439486541</v>
      </c>
      <c r="T12" s="9"/>
      <c r="U12" s="9">
        <v>0</v>
      </c>
      <c r="V12" s="9"/>
      <c r="W12" s="9">
        <v>0</v>
      </c>
      <c r="X12" s="9"/>
      <c r="Y12" s="9">
        <v>0</v>
      </c>
      <c r="Z12" s="9"/>
      <c r="AA12" s="9">
        <v>0</v>
      </c>
      <c r="AB12" s="9"/>
      <c r="AC12" s="9">
        <v>200</v>
      </c>
      <c r="AD12" s="9"/>
      <c r="AE12" s="9">
        <v>2227215</v>
      </c>
      <c r="AF12" s="9"/>
      <c r="AG12" s="9">
        <v>396287100</v>
      </c>
      <c r="AH12" s="9"/>
      <c r="AI12" s="9">
        <v>445120053</v>
      </c>
      <c r="AK12" s="41">
        <f>AI12/76969411859060*100</f>
        <v>5.7830772283289219E-4</v>
      </c>
    </row>
    <row r="13" spans="1:37" ht="18.75" x14ac:dyDescent="0.45">
      <c r="A13" s="2" t="s">
        <v>56</v>
      </c>
      <c r="C13" s="1" t="s">
        <v>44</v>
      </c>
      <c r="E13" s="1" t="s">
        <v>44</v>
      </c>
      <c r="G13" s="1" t="s">
        <v>57</v>
      </c>
      <c r="I13" s="1" t="s">
        <v>58</v>
      </c>
      <c r="K13" s="3">
        <v>18</v>
      </c>
      <c r="M13" s="3">
        <v>18</v>
      </c>
      <c r="O13" s="3">
        <v>2500000</v>
      </c>
      <c r="Q13" s="9">
        <v>2500000000000</v>
      </c>
      <c r="R13" s="9"/>
      <c r="S13" s="9">
        <v>2499546875000</v>
      </c>
      <c r="T13" s="9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  <c r="AB13" s="9"/>
      <c r="AC13" s="9">
        <v>2500000</v>
      </c>
      <c r="AD13" s="9"/>
      <c r="AE13" s="9">
        <v>1000000</v>
      </c>
      <c r="AF13" s="9"/>
      <c r="AG13" s="9">
        <v>2500000000000</v>
      </c>
      <c r="AH13" s="9"/>
      <c r="AI13" s="9">
        <v>2499546875000</v>
      </c>
      <c r="AK13" s="41">
        <f>AI13/76969411859060*100</f>
        <v>3.2474548195547639</v>
      </c>
    </row>
    <row r="14" spans="1:37" ht="18.75" x14ac:dyDescent="0.45">
      <c r="A14" s="2" t="s">
        <v>59</v>
      </c>
      <c r="C14" s="1" t="s">
        <v>44</v>
      </c>
      <c r="E14" s="1" t="s">
        <v>44</v>
      </c>
      <c r="G14" s="1" t="s">
        <v>60</v>
      </c>
      <c r="I14" s="1" t="s">
        <v>61</v>
      </c>
      <c r="K14" s="3">
        <v>18</v>
      </c>
      <c r="M14" s="3">
        <v>18</v>
      </c>
      <c r="O14" s="3">
        <v>154095</v>
      </c>
      <c r="Q14" s="9">
        <v>154096558075</v>
      </c>
      <c r="R14" s="9"/>
      <c r="S14" s="9">
        <v>154067070281</v>
      </c>
      <c r="T14" s="9"/>
      <c r="U14" s="9">
        <v>0</v>
      </c>
      <c r="V14" s="9"/>
      <c r="W14" s="9">
        <v>0</v>
      </c>
      <c r="X14" s="9"/>
      <c r="Y14" s="9">
        <v>0</v>
      </c>
      <c r="Z14" s="9"/>
      <c r="AA14" s="9">
        <v>0</v>
      </c>
      <c r="AB14" s="9"/>
      <c r="AC14" s="9">
        <v>154095</v>
      </c>
      <c r="AD14" s="9"/>
      <c r="AE14" s="9">
        <v>1000000</v>
      </c>
      <c r="AF14" s="9"/>
      <c r="AG14" s="9">
        <v>154096558075</v>
      </c>
      <c r="AH14" s="9"/>
      <c r="AI14" s="9">
        <v>154067070281</v>
      </c>
      <c r="AK14" s="41">
        <f>AI14/76969411859060*100</f>
        <v>0.20016662016739173</v>
      </c>
    </row>
    <row r="15" spans="1:37" ht="18.75" x14ac:dyDescent="0.45">
      <c r="A15" s="2" t="s">
        <v>62</v>
      </c>
      <c r="C15" s="1" t="s">
        <v>44</v>
      </c>
      <c r="E15" s="1" t="s">
        <v>44</v>
      </c>
      <c r="G15" s="1" t="s">
        <v>63</v>
      </c>
      <c r="I15" s="1" t="s">
        <v>64</v>
      </c>
      <c r="K15" s="3">
        <v>0</v>
      </c>
      <c r="M15" s="3">
        <v>0</v>
      </c>
      <c r="O15" s="3">
        <v>166772</v>
      </c>
      <c r="Q15" s="9">
        <v>98316005177</v>
      </c>
      <c r="R15" s="9"/>
      <c r="S15" s="9">
        <v>129091480327</v>
      </c>
      <c r="T15" s="9"/>
      <c r="U15" s="9">
        <v>0</v>
      </c>
      <c r="V15" s="9"/>
      <c r="W15" s="9">
        <v>0</v>
      </c>
      <c r="X15" s="9"/>
      <c r="Y15" s="9">
        <v>0</v>
      </c>
      <c r="Z15" s="9"/>
      <c r="AA15" s="9">
        <v>0</v>
      </c>
      <c r="AB15" s="9"/>
      <c r="AC15" s="9">
        <v>166772</v>
      </c>
      <c r="AD15" s="9"/>
      <c r="AE15" s="9">
        <v>792000</v>
      </c>
      <c r="AF15" s="9"/>
      <c r="AG15" s="9">
        <v>98316005177</v>
      </c>
      <c r="AH15" s="9"/>
      <c r="AI15" s="9">
        <v>132059483879</v>
      </c>
      <c r="AK15" s="41">
        <f>AI15/76969411859060*100</f>
        <v>0.17157398074031846</v>
      </c>
    </row>
    <row r="16" spans="1:37" ht="18.75" x14ac:dyDescent="0.45">
      <c r="A16" s="2" t="s">
        <v>65</v>
      </c>
      <c r="C16" s="1" t="s">
        <v>44</v>
      </c>
      <c r="E16" s="1" t="s">
        <v>44</v>
      </c>
      <c r="G16" s="1" t="s">
        <v>66</v>
      </c>
      <c r="I16" s="1" t="s">
        <v>67</v>
      </c>
      <c r="K16" s="3">
        <v>0</v>
      </c>
      <c r="M16" s="3">
        <v>0</v>
      </c>
      <c r="O16" s="3">
        <v>25500</v>
      </c>
      <c r="Q16" s="9">
        <v>17862380662</v>
      </c>
      <c r="R16" s="9"/>
      <c r="S16" s="9">
        <v>23221190396</v>
      </c>
      <c r="T16" s="9"/>
      <c r="U16" s="9">
        <v>0</v>
      </c>
      <c r="V16" s="9"/>
      <c r="W16" s="9">
        <v>0</v>
      </c>
      <c r="X16" s="9"/>
      <c r="Y16" s="9">
        <v>0</v>
      </c>
      <c r="Z16" s="9"/>
      <c r="AA16" s="9">
        <v>0</v>
      </c>
      <c r="AB16" s="9"/>
      <c r="AC16" s="9">
        <v>25500</v>
      </c>
      <c r="AD16" s="9"/>
      <c r="AE16" s="9">
        <v>928900</v>
      </c>
      <c r="AF16" s="9"/>
      <c r="AG16" s="9">
        <v>17862380662</v>
      </c>
      <c r="AH16" s="9"/>
      <c r="AI16" s="9">
        <v>23682656740</v>
      </c>
      <c r="AK16" s="41">
        <f>AI16/76969411859060*100</f>
        <v>3.0768919974815078E-2</v>
      </c>
    </row>
    <row r="17" spans="1:37" ht="18.75" x14ac:dyDescent="0.45">
      <c r="A17" s="2" t="s">
        <v>69</v>
      </c>
      <c r="C17" s="1" t="s">
        <v>44</v>
      </c>
      <c r="E17" s="1" t="s">
        <v>44</v>
      </c>
      <c r="G17" s="1" t="s">
        <v>70</v>
      </c>
      <c r="I17" s="1" t="s">
        <v>71</v>
      </c>
      <c r="K17" s="3">
        <v>0</v>
      </c>
      <c r="M17" s="3">
        <v>0</v>
      </c>
      <c r="O17" s="3">
        <v>156899</v>
      </c>
      <c r="Q17" s="9">
        <v>83637896726</v>
      </c>
      <c r="R17" s="9"/>
      <c r="S17" s="9">
        <v>95691042854</v>
      </c>
      <c r="T17" s="9"/>
      <c r="U17" s="9">
        <v>0</v>
      </c>
      <c r="V17" s="9"/>
      <c r="W17" s="9">
        <v>0</v>
      </c>
      <c r="X17" s="9"/>
      <c r="Y17" s="9">
        <v>0</v>
      </c>
      <c r="Z17" s="9"/>
      <c r="AA17" s="9">
        <v>0</v>
      </c>
      <c r="AB17" s="9"/>
      <c r="AC17" s="9">
        <v>156899</v>
      </c>
      <c r="AD17" s="9"/>
      <c r="AE17" s="9">
        <v>625250</v>
      </c>
      <c r="AF17" s="9"/>
      <c r="AG17" s="9">
        <v>83637896726</v>
      </c>
      <c r="AH17" s="9"/>
      <c r="AI17" s="9">
        <v>98083318925</v>
      </c>
      <c r="AK17" s="41">
        <f>AI17/76969411859060*100</f>
        <v>0.12743155567383316</v>
      </c>
    </row>
    <row r="18" spans="1:37" ht="18.75" x14ac:dyDescent="0.45">
      <c r="A18" s="2" t="s">
        <v>72</v>
      </c>
      <c r="C18" s="1" t="s">
        <v>44</v>
      </c>
      <c r="E18" s="1" t="s">
        <v>44</v>
      </c>
      <c r="G18" s="1" t="s">
        <v>73</v>
      </c>
      <c r="I18" s="1" t="s">
        <v>74</v>
      </c>
      <c r="K18" s="3">
        <v>0</v>
      </c>
      <c r="M18" s="3">
        <v>0</v>
      </c>
      <c r="O18" s="3">
        <v>45170</v>
      </c>
      <c r="Q18" s="9">
        <v>28868798627</v>
      </c>
      <c r="R18" s="9"/>
      <c r="S18" s="9">
        <v>35741058758</v>
      </c>
      <c r="T18" s="9"/>
      <c r="U18" s="9">
        <v>0</v>
      </c>
      <c r="V18" s="9"/>
      <c r="W18" s="9">
        <v>0</v>
      </c>
      <c r="X18" s="9"/>
      <c r="Y18" s="9">
        <v>0</v>
      </c>
      <c r="Z18" s="9"/>
      <c r="AA18" s="9">
        <v>0</v>
      </c>
      <c r="AB18" s="9"/>
      <c r="AC18" s="9">
        <v>45170</v>
      </c>
      <c r="AD18" s="9"/>
      <c r="AE18" s="9">
        <v>806000</v>
      </c>
      <c r="AF18" s="9"/>
      <c r="AG18" s="9">
        <v>28868798627</v>
      </c>
      <c r="AH18" s="9"/>
      <c r="AI18" s="9">
        <v>36400421227</v>
      </c>
      <c r="AK18" s="41">
        <f>AI18/76969411859060*100</f>
        <v>4.7292061025038662E-2</v>
      </c>
    </row>
    <row r="19" spans="1:37" ht="18.75" x14ac:dyDescent="0.45">
      <c r="A19" s="2" t="s">
        <v>75</v>
      </c>
      <c r="C19" s="1" t="s">
        <v>44</v>
      </c>
      <c r="E19" s="1" t="s">
        <v>44</v>
      </c>
      <c r="G19" s="1" t="s">
        <v>76</v>
      </c>
      <c r="I19" s="1" t="s">
        <v>77</v>
      </c>
      <c r="K19" s="3">
        <v>0</v>
      </c>
      <c r="M19" s="3">
        <v>0</v>
      </c>
      <c r="O19" s="3">
        <v>38458</v>
      </c>
      <c r="Q19" s="9">
        <v>25246565100</v>
      </c>
      <c r="R19" s="9"/>
      <c r="S19" s="9">
        <v>32237727632</v>
      </c>
      <c r="T19" s="9"/>
      <c r="U19" s="9">
        <v>0</v>
      </c>
      <c r="V19" s="9"/>
      <c r="W19" s="9">
        <v>0</v>
      </c>
      <c r="X19" s="9"/>
      <c r="Y19" s="9">
        <v>0</v>
      </c>
      <c r="Z19" s="9"/>
      <c r="AA19" s="9">
        <v>0</v>
      </c>
      <c r="AB19" s="9"/>
      <c r="AC19" s="9">
        <v>38458</v>
      </c>
      <c r="AD19" s="9"/>
      <c r="AE19" s="9">
        <v>857490</v>
      </c>
      <c r="AF19" s="9"/>
      <c r="AG19" s="9">
        <v>25246565100</v>
      </c>
      <c r="AH19" s="9"/>
      <c r="AI19" s="9">
        <v>32971373275</v>
      </c>
      <c r="AK19" s="41">
        <f>AI19/76969411859060*100</f>
        <v>4.2836982222723023E-2</v>
      </c>
    </row>
    <row r="20" spans="1:37" ht="18.75" x14ac:dyDescent="0.45">
      <c r="A20" s="2" t="s">
        <v>78</v>
      </c>
      <c r="C20" s="1" t="s">
        <v>44</v>
      </c>
      <c r="E20" s="1" t="s">
        <v>44</v>
      </c>
      <c r="G20" s="1" t="s">
        <v>79</v>
      </c>
      <c r="I20" s="1" t="s">
        <v>80</v>
      </c>
      <c r="K20" s="3">
        <v>18</v>
      </c>
      <c r="M20" s="3">
        <v>18</v>
      </c>
      <c r="O20" s="3">
        <v>6500000</v>
      </c>
      <c r="Q20" s="9">
        <v>6500000000000</v>
      </c>
      <c r="R20" s="9"/>
      <c r="S20" s="9">
        <v>6498821875000</v>
      </c>
      <c r="T20" s="9"/>
      <c r="U20" s="9">
        <v>0</v>
      </c>
      <c r="V20" s="9"/>
      <c r="W20" s="9">
        <v>0</v>
      </c>
      <c r="X20" s="9"/>
      <c r="Y20" s="9">
        <v>0</v>
      </c>
      <c r="Z20" s="9"/>
      <c r="AA20" s="9">
        <v>0</v>
      </c>
      <c r="AB20" s="9"/>
      <c r="AC20" s="9">
        <v>6500000</v>
      </c>
      <c r="AD20" s="9"/>
      <c r="AE20" s="9">
        <v>1000000</v>
      </c>
      <c r="AF20" s="9"/>
      <c r="AG20" s="9">
        <v>6500000000000</v>
      </c>
      <c r="AH20" s="9"/>
      <c r="AI20" s="9">
        <v>6498821875000</v>
      </c>
      <c r="AK20" s="41">
        <f>AI20/76969411859060*100</f>
        <v>8.4433825308423867</v>
      </c>
    </row>
    <row r="21" spans="1:37" ht="18.75" x14ac:dyDescent="0.45">
      <c r="A21" s="2" t="s">
        <v>81</v>
      </c>
      <c r="C21" s="1" t="s">
        <v>44</v>
      </c>
      <c r="E21" s="1" t="s">
        <v>44</v>
      </c>
      <c r="G21" s="1" t="s">
        <v>82</v>
      </c>
      <c r="I21" s="1" t="s">
        <v>83</v>
      </c>
      <c r="K21" s="3">
        <v>18</v>
      </c>
      <c r="M21" s="3">
        <v>18</v>
      </c>
      <c r="O21" s="3">
        <v>2000000</v>
      </c>
      <c r="Q21" s="9">
        <v>2000000000000</v>
      </c>
      <c r="R21" s="9"/>
      <c r="S21" s="9">
        <v>1999637500000</v>
      </c>
      <c r="T21" s="9"/>
      <c r="U21" s="9">
        <v>0</v>
      </c>
      <c r="V21" s="9"/>
      <c r="W21" s="9">
        <v>0</v>
      </c>
      <c r="X21" s="9"/>
      <c r="Y21" s="9">
        <v>0</v>
      </c>
      <c r="Z21" s="9"/>
      <c r="AA21" s="9">
        <v>0</v>
      </c>
      <c r="AB21" s="9"/>
      <c r="AC21" s="9">
        <v>2000000</v>
      </c>
      <c r="AD21" s="9"/>
      <c r="AE21" s="9">
        <v>1000000</v>
      </c>
      <c r="AF21" s="9"/>
      <c r="AG21" s="9">
        <v>2000000000000</v>
      </c>
      <c r="AH21" s="9"/>
      <c r="AI21" s="9">
        <v>1999637500000</v>
      </c>
      <c r="AK21" s="41">
        <f>AI21/76969411859060*100</f>
        <v>2.5979638556438109</v>
      </c>
    </row>
    <row r="22" spans="1:37" ht="18.75" x14ac:dyDescent="0.45">
      <c r="A22" s="2" t="s">
        <v>84</v>
      </c>
      <c r="C22" s="1" t="s">
        <v>44</v>
      </c>
      <c r="E22" s="1" t="s">
        <v>44</v>
      </c>
      <c r="G22" s="1" t="s">
        <v>85</v>
      </c>
      <c r="I22" s="1" t="s">
        <v>86</v>
      </c>
      <c r="K22" s="3">
        <v>18</v>
      </c>
      <c r="M22" s="3">
        <v>18</v>
      </c>
      <c r="O22" s="3">
        <v>2000000</v>
      </c>
      <c r="Q22" s="9">
        <v>2000000000000</v>
      </c>
      <c r="R22" s="9"/>
      <c r="S22" s="9">
        <v>1999637500000</v>
      </c>
      <c r="T22" s="9"/>
      <c r="U22" s="9">
        <v>0</v>
      </c>
      <c r="V22" s="9"/>
      <c r="W22" s="9">
        <v>0</v>
      </c>
      <c r="X22" s="9"/>
      <c r="Y22" s="9">
        <v>0</v>
      </c>
      <c r="Z22" s="9"/>
      <c r="AA22" s="9">
        <v>0</v>
      </c>
      <c r="AB22" s="9"/>
      <c r="AC22" s="9">
        <v>2000000</v>
      </c>
      <c r="AD22" s="9"/>
      <c r="AE22" s="9">
        <v>1000000</v>
      </c>
      <c r="AF22" s="9"/>
      <c r="AG22" s="9">
        <v>2000000000000</v>
      </c>
      <c r="AH22" s="9"/>
      <c r="AI22" s="9">
        <v>1999637500000</v>
      </c>
      <c r="AK22" s="41">
        <f>AI22/76969411859060*100</f>
        <v>2.5979638556438109</v>
      </c>
    </row>
    <row r="23" spans="1:37" ht="18.75" x14ac:dyDescent="0.45">
      <c r="A23" s="2" t="s">
        <v>87</v>
      </c>
      <c r="C23" s="1" t="s">
        <v>44</v>
      </c>
      <c r="E23" s="1" t="s">
        <v>44</v>
      </c>
      <c r="G23" s="1" t="s">
        <v>88</v>
      </c>
      <c r="I23" s="1" t="s">
        <v>89</v>
      </c>
      <c r="K23" s="3">
        <v>18</v>
      </c>
      <c r="M23" s="3">
        <v>18</v>
      </c>
      <c r="O23" s="3">
        <v>3000000</v>
      </c>
      <c r="Q23" s="9">
        <v>3000000000000</v>
      </c>
      <c r="R23" s="9"/>
      <c r="S23" s="9">
        <v>2999456250000</v>
      </c>
      <c r="T23" s="9"/>
      <c r="U23" s="9">
        <v>0</v>
      </c>
      <c r="V23" s="9"/>
      <c r="W23" s="9">
        <v>0</v>
      </c>
      <c r="X23" s="9"/>
      <c r="Y23" s="9">
        <v>0</v>
      </c>
      <c r="Z23" s="9"/>
      <c r="AA23" s="9">
        <v>0</v>
      </c>
      <c r="AB23" s="9"/>
      <c r="AC23" s="9">
        <v>3000000</v>
      </c>
      <c r="AD23" s="9"/>
      <c r="AE23" s="9">
        <v>1000000</v>
      </c>
      <c r="AF23" s="9"/>
      <c r="AG23" s="9">
        <v>3000000000000</v>
      </c>
      <c r="AH23" s="9"/>
      <c r="AI23" s="9">
        <v>2999456250000</v>
      </c>
      <c r="AK23" s="41">
        <f>AI23/76969411859060*100</f>
        <v>3.8969457834657169</v>
      </c>
    </row>
    <row r="24" spans="1:37" ht="18.75" x14ac:dyDescent="0.45">
      <c r="A24" s="2" t="s">
        <v>90</v>
      </c>
      <c r="C24" s="1" t="s">
        <v>44</v>
      </c>
      <c r="E24" s="1" t="s">
        <v>44</v>
      </c>
      <c r="G24" s="1" t="s">
        <v>91</v>
      </c>
      <c r="I24" s="1" t="s">
        <v>92</v>
      </c>
      <c r="K24" s="3">
        <v>18.5</v>
      </c>
      <c r="M24" s="3">
        <v>18.5</v>
      </c>
      <c r="O24" s="3">
        <v>100</v>
      </c>
      <c r="Q24" s="9">
        <v>103528759</v>
      </c>
      <c r="R24" s="9"/>
      <c r="S24" s="9">
        <v>100981693</v>
      </c>
      <c r="T24" s="9"/>
      <c r="U24" s="9">
        <v>0</v>
      </c>
      <c r="V24" s="9"/>
      <c r="W24" s="9">
        <v>0</v>
      </c>
      <c r="X24" s="9"/>
      <c r="Y24" s="9">
        <v>0</v>
      </c>
      <c r="Z24" s="9"/>
      <c r="AA24" s="9">
        <v>0</v>
      </c>
      <c r="AB24" s="9"/>
      <c r="AC24" s="9">
        <v>100</v>
      </c>
      <c r="AD24" s="9"/>
      <c r="AE24" s="9">
        <v>1010000</v>
      </c>
      <c r="AF24" s="9"/>
      <c r="AG24" s="9">
        <v>103528759</v>
      </c>
      <c r="AH24" s="9"/>
      <c r="AI24" s="9">
        <v>100981693</v>
      </c>
      <c r="AK24" s="41">
        <f>AI24/76969411859060*100</f>
        <v>1.3119717373559942E-4</v>
      </c>
    </row>
    <row r="25" spans="1:37" ht="18.75" x14ac:dyDescent="0.45">
      <c r="A25" s="2" t="s">
        <v>93</v>
      </c>
      <c r="C25" s="1" t="s">
        <v>44</v>
      </c>
      <c r="E25" s="1" t="s">
        <v>44</v>
      </c>
      <c r="G25" s="1" t="s">
        <v>94</v>
      </c>
      <c r="I25" s="1" t="s">
        <v>95</v>
      </c>
      <c r="K25" s="3">
        <v>17</v>
      </c>
      <c r="M25" s="3">
        <v>17</v>
      </c>
      <c r="O25" s="3">
        <v>3195000</v>
      </c>
      <c r="Q25" s="9">
        <v>2936597282778</v>
      </c>
      <c r="R25" s="9"/>
      <c r="S25" s="9">
        <v>2961589149656</v>
      </c>
      <c r="T25" s="9"/>
      <c r="U25" s="9">
        <v>0</v>
      </c>
      <c r="V25" s="9"/>
      <c r="W25" s="9">
        <v>0</v>
      </c>
      <c r="X25" s="9"/>
      <c r="Y25" s="9">
        <v>0</v>
      </c>
      <c r="Z25" s="9"/>
      <c r="AA25" s="9">
        <v>0</v>
      </c>
      <c r="AB25" s="9"/>
      <c r="AC25" s="9">
        <v>3195000</v>
      </c>
      <c r="AD25" s="9"/>
      <c r="AE25" s="9">
        <v>929484</v>
      </c>
      <c r="AF25" s="9"/>
      <c r="AG25" s="9">
        <v>2936597282778</v>
      </c>
      <c r="AH25" s="9"/>
      <c r="AI25" s="9">
        <v>2969163121624</v>
      </c>
      <c r="AK25" s="41">
        <f>AI25/76969411859060*100</f>
        <v>3.8575884236466367</v>
      </c>
    </row>
    <row r="26" spans="1:37" ht="18.75" x14ac:dyDescent="0.45">
      <c r="A26" s="2" t="s">
        <v>96</v>
      </c>
      <c r="C26" s="1" t="s">
        <v>44</v>
      </c>
      <c r="E26" s="1" t="s">
        <v>44</v>
      </c>
      <c r="G26" s="1" t="s">
        <v>97</v>
      </c>
      <c r="I26" s="1" t="s">
        <v>98</v>
      </c>
      <c r="K26" s="3">
        <v>18</v>
      </c>
      <c r="M26" s="3">
        <v>18</v>
      </c>
      <c r="O26" s="3">
        <v>1300000</v>
      </c>
      <c r="Q26" s="9">
        <v>1273012000000</v>
      </c>
      <c r="R26" s="9"/>
      <c r="S26" s="9">
        <v>1276700056165</v>
      </c>
      <c r="T26" s="9"/>
      <c r="U26" s="9">
        <v>0</v>
      </c>
      <c r="V26" s="9"/>
      <c r="W26" s="9">
        <v>0</v>
      </c>
      <c r="X26" s="9"/>
      <c r="Y26" s="9">
        <v>0</v>
      </c>
      <c r="Z26" s="9"/>
      <c r="AA26" s="9">
        <v>0</v>
      </c>
      <c r="AB26" s="9"/>
      <c r="AC26" s="9">
        <v>1300000</v>
      </c>
      <c r="AD26" s="9"/>
      <c r="AE26" s="9">
        <v>984053</v>
      </c>
      <c r="AF26" s="9"/>
      <c r="AG26" s="9">
        <v>1273012000000</v>
      </c>
      <c r="AH26" s="9"/>
      <c r="AI26" s="9">
        <v>1279037032511</v>
      </c>
      <c r="AK26" s="41">
        <f>AI26/76969411859060*100</f>
        <v>1.6617471819234717</v>
      </c>
    </row>
    <row r="27" spans="1:37" ht="18.75" x14ac:dyDescent="0.45">
      <c r="A27" s="2" t="s">
        <v>99</v>
      </c>
      <c r="C27" s="1" t="s">
        <v>44</v>
      </c>
      <c r="E27" s="1" t="s">
        <v>44</v>
      </c>
      <c r="G27" s="1" t="s">
        <v>100</v>
      </c>
      <c r="I27" s="1" t="s">
        <v>101</v>
      </c>
      <c r="K27" s="3">
        <v>18</v>
      </c>
      <c r="M27" s="3">
        <v>18</v>
      </c>
      <c r="O27" s="3">
        <v>2105500</v>
      </c>
      <c r="Q27" s="9">
        <v>1999993395000</v>
      </c>
      <c r="R27" s="9"/>
      <c r="S27" s="9">
        <v>2002645425714</v>
      </c>
      <c r="T27" s="9"/>
      <c r="U27" s="9">
        <v>0</v>
      </c>
      <c r="V27" s="9"/>
      <c r="W27" s="9">
        <v>0</v>
      </c>
      <c r="X27" s="9"/>
      <c r="Y27" s="9">
        <v>0</v>
      </c>
      <c r="Z27" s="9"/>
      <c r="AA27" s="9">
        <v>0</v>
      </c>
      <c r="AB27" s="9"/>
      <c r="AC27" s="9">
        <v>2105500</v>
      </c>
      <c r="AD27" s="9"/>
      <c r="AE27" s="9">
        <v>953171</v>
      </c>
      <c r="AF27" s="9"/>
      <c r="AG27" s="9">
        <v>1999993395000</v>
      </c>
      <c r="AH27" s="9"/>
      <c r="AI27" s="9">
        <v>2006537789595</v>
      </c>
      <c r="AK27" s="41">
        <f>AI27/76969411859060*100</f>
        <v>2.6069288320264232</v>
      </c>
    </row>
    <row r="28" spans="1:37" ht="18.75" x14ac:dyDescent="0.45">
      <c r="A28" s="2" t="s">
        <v>102</v>
      </c>
      <c r="C28" s="1" t="s">
        <v>44</v>
      </c>
      <c r="E28" s="1" t="s">
        <v>44</v>
      </c>
      <c r="G28" s="1" t="s">
        <v>103</v>
      </c>
      <c r="I28" s="1" t="s">
        <v>104</v>
      </c>
      <c r="K28" s="3">
        <v>15</v>
      </c>
      <c r="M28" s="3">
        <v>15</v>
      </c>
      <c r="O28" s="3">
        <v>4333000</v>
      </c>
      <c r="Q28" s="9">
        <v>4000072280000</v>
      </c>
      <c r="R28" s="9"/>
      <c r="S28" s="9">
        <v>4076440691183</v>
      </c>
      <c r="T28" s="9"/>
      <c r="U28" s="9">
        <v>0</v>
      </c>
      <c r="V28" s="9"/>
      <c r="W28" s="9">
        <v>0</v>
      </c>
      <c r="X28" s="9"/>
      <c r="Y28" s="9">
        <v>1000</v>
      </c>
      <c r="Z28" s="9"/>
      <c r="AA28" s="9">
        <v>967824550</v>
      </c>
      <c r="AB28" s="9"/>
      <c r="AC28" s="9">
        <v>4332000</v>
      </c>
      <c r="AD28" s="9"/>
      <c r="AE28" s="9">
        <v>950000</v>
      </c>
      <c r="AF28" s="9"/>
      <c r="AG28" s="9">
        <v>3999149115384</v>
      </c>
      <c r="AH28" s="9"/>
      <c r="AI28" s="9">
        <v>4114654083750</v>
      </c>
      <c r="AK28" s="41">
        <f>AI28/76969411859060*100</f>
        <v>5.3458302257582702</v>
      </c>
    </row>
    <row r="29" spans="1:37" ht="18.75" x14ac:dyDescent="0.45">
      <c r="A29" s="2" t="s">
        <v>105</v>
      </c>
      <c r="C29" s="1" t="s">
        <v>44</v>
      </c>
      <c r="E29" s="1" t="s">
        <v>44</v>
      </c>
      <c r="G29" s="1" t="s">
        <v>106</v>
      </c>
      <c r="I29" s="1" t="s">
        <v>107</v>
      </c>
      <c r="K29" s="3">
        <v>17</v>
      </c>
      <c r="M29" s="3">
        <v>17</v>
      </c>
      <c r="O29" s="3">
        <v>1596900</v>
      </c>
      <c r="Q29" s="9">
        <v>1495778519937</v>
      </c>
      <c r="R29" s="9"/>
      <c r="S29" s="9">
        <v>1562324946669</v>
      </c>
      <c r="T29" s="9"/>
      <c r="U29" s="9">
        <v>0</v>
      </c>
      <c r="V29" s="9"/>
      <c r="W29" s="9">
        <v>0</v>
      </c>
      <c r="X29" s="9"/>
      <c r="Y29" s="9">
        <v>0</v>
      </c>
      <c r="Z29" s="9"/>
      <c r="AA29" s="9">
        <v>0</v>
      </c>
      <c r="AB29" s="9"/>
      <c r="AC29" s="9">
        <v>1596900</v>
      </c>
      <c r="AD29" s="9"/>
      <c r="AE29" s="9">
        <v>980316</v>
      </c>
      <c r="AF29" s="9"/>
      <c r="AG29" s="9">
        <v>1495778519937</v>
      </c>
      <c r="AH29" s="9"/>
      <c r="AI29" s="9">
        <v>1565182879575</v>
      </c>
      <c r="AK29" s="41">
        <f>AI29/76969411859060*100</f>
        <v>2.033512848507967</v>
      </c>
    </row>
    <row r="30" spans="1:37" ht="18.75" x14ac:dyDescent="0.45">
      <c r="A30" s="2" t="s">
        <v>108</v>
      </c>
      <c r="C30" s="1" t="s">
        <v>44</v>
      </c>
      <c r="E30" s="1" t="s">
        <v>44</v>
      </c>
      <c r="G30" s="1" t="s">
        <v>109</v>
      </c>
      <c r="I30" s="1" t="s">
        <v>110</v>
      </c>
      <c r="K30" s="3">
        <v>18</v>
      </c>
      <c r="M30" s="3">
        <v>18</v>
      </c>
      <c r="O30" s="3">
        <v>4100</v>
      </c>
      <c r="Q30" s="9">
        <v>3775684218</v>
      </c>
      <c r="R30" s="9"/>
      <c r="S30" s="9">
        <v>3951683627</v>
      </c>
      <c r="T30" s="9"/>
      <c r="U30" s="9">
        <v>0</v>
      </c>
      <c r="V30" s="9"/>
      <c r="W30" s="9">
        <v>0</v>
      </c>
      <c r="X30" s="9"/>
      <c r="Y30" s="9">
        <v>0</v>
      </c>
      <c r="Z30" s="9"/>
      <c r="AA30" s="9">
        <v>0</v>
      </c>
      <c r="AB30" s="9"/>
      <c r="AC30" s="9">
        <v>4100</v>
      </c>
      <c r="AD30" s="9"/>
      <c r="AE30" s="9">
        <v>970000</v>
      </c>
      <c r="AF30" s="9"/>
      <c r="AG30" s="9">
        <v>3775684218</v>
      </c>
      <c r="AH30" s="9"/>
      <c r="AI30" s="9">
        <v>3976279168</v>
      </c>
      <c r="AK30" s="41">
        <f>AI30/76969411859060*100</f>
        <v>5.1660511259733052E-3</v>
      </c>
    </row>
    <row r="31" spans="1:37" ht="18.75" x14ac:dyDescent="0.45">
      <c r="A31" s="2" t="s">
        <v>111</v>
      </c>
      <c r="C31" s="1" t="s">
        <v>44</v>
      </c>
      <c r="E31" s="1" t="s">
        <v>44</v>
      </c>
      <c r="G31" s="1" t="s">
        <v>112</v>
      </c>
      <c r="I31" s="1" t="s">
        <v>113</v>
      </c>
      <c r="K31" s="3">
        <v>17</v>
      </c>
      <c r="M31" s="3">
        <v>17</v>
      </c>
      <c r="O31" s="3">
        <v>3200000</v>
      </c>
      <c r="Q31" s="9">
        <v>2945504000000</v>
      </c>
      <c r="R31" s="9"/>
      <c r="S31" s="9">
        <v>3199420000000</v>
      </c>
      <c r="T31" s="9"/>
      <c r="U31" s="9">
        <v>0</v>
      </c>
      <c r="V31" s="9"/>
      <c r="W31" s="9">
        <v>0</v>
      </c>
      <c r="X31" s="9"/>
      <c r="Y31" s="9">
        <v>0</v>
      </c>
      <c r="Z31" s="9"/>
      <c r="AA31" s="9">
        <v>0</v>
      </c>
      <c r="AB31" s="9"/>
      <c r="AC31" s="9">
        <v>3200000</v>
      </c>
      <c r="AD31" s="9"/>
      <c r="AE31" s="9">
        <v>1000000</v>
      </c>
      <c r="AF31" s="9"/>
      <c r="AG31" s="9">
        <v>2945504000000</v>
      </c>
      <c r="AH31" s="9"/>
      <c r="AI31" s="9">
        <v>3199420000000</v>
      </c>
      <c r="AK31" s="41">
        <f>AI31/76969411859060*100</f>
        <v>4.1567421690300979</v>
      </c>
    </row>
    <row r="32" spans="1:37" ht="18.75" x14ac:dyDescent="0.45">
      <c r="A32" s="2" t="s">
        <v>114</v>
      </c>
      <c r="C32" s="1" t="s">
        <v>44</v>
      </c>
      <c r="E32" s="1" t="s">
        <v>44</v>
      </c>
      <c r="G32" s="1" t="s">
        <v>115</v>
      </c>
      <c r="I32" s="1" t="s">
        <v>116</v>
      </c>
      <c r="K32" s="3">
        <v>16</v>
      </c>
      <c r="M32" s="3">
        <v>16</v>
      </c>
      <c r="O32" s="3">
        <v>539400</v>
      </c>
      <c r="Q32" s="9">
        <v>500512317583</v>
      </c>
      <c r="R32" s="9"/>
      <c r="S32" s="9">
        <v>539302233750</v>
      </c>
      <c r="T32" s="9"/>
      <c r="U32" s="9">
        <v>0</v>
      </c>
      <c r="V32" s="9"/>
      <c r="W32" s="9">
        <v>0</v>
      </c>
      <c r="X32" s="9"/>
      <c r="Y32" s="9">
        <v>0</v>
      </c>
      <c r="Z32" s="9"/>
      <c r="AA32" s="9">
        <v>0</v>
      </c>
      <c r="AB32" s="9"/>
      <c r="AC32" s="9">
        <v>539400</v>
      </c>
      <c r="AD32" s="9"/>
      <c r="AE32" s="9">
        <v>1000000</v>
      </c>
      <c r="AF32" s="9"/>
      <c r="AG32" s="9">
        <v>500512317583</v>
      </c>
      <c r="AH32" s="9"/>
      <c r="AI32" s="9">
        <v>539302233750</v>
      </c>
      <c r="AK32" s="41">
        <f>AI32/76969411859060*100</f>
        <v>0.70067085186713585</v>
      </c>
    </row>
    <row r="33" spans="1:37" ht="18.75" x14ac:dyDescent="0.45">
      <c r="A33" s="2" t="s">
        <v>117</v>
      </c>
      <c r="C33" s="1" t="s">
        <v>44</v>
      </c>
      <c r="E33" s="1" t="s">
        <v>44</v>
      </c>
      <c r="G33" s="1" t="s">
        <v>118</v>
      </c>
      <c r="I33" s="1" t="s">
        <v>119</v>
      </c>
      <c r="K33" s="3">
        <v>18</v>
      </c>
      <c r="M33" s="3">
        <v>18</v>
      </c>
      <c r="O33" s="3">
        <v>1993999</v>
      </c>
      <c r="Q33" s="9">
        <v>1993999000000</v>
      </c>
      <c r="R33" s="9"/>
      <c r="S33" s="9">
        <v>1993637587681</v>
      </c>
      <c r="T33" s="9"/>
      <c r="U33" s="9">
        <v>0</v>
      </c>
      <c r="V33" s="9"/>
      <c r="W33" s="9">
        <v>0</v>
      </c>
      <c r="X33" s="9"/>
      <c r="Y33" s="9">
        <v>0</v>
      </c>
      <c r="Z33" s="9"/>
      <c r="AA33" s="9">
        <v>0</v>
      </c>
      <c r="AB33" s="9"/>
      <c r="AC33" s="9">
        <v>1993999</v>
      </c>
      <c r="AD33" s="9"/>
      <c r="AE33" s="9">
        <v>1000000</v>
      </c>
      <c r="AF33" s="9"/>
      <c r="AG33" s="9">
        <v>1993999000000</v>
      </c>
      <c r="AH33" s="9"/>
      <c r="AI33" s="9">
        <v>1993637587681</v>
      </c>
      <c r="AK33" s="41">
        <f>AI33/76969411859060*100</f>
        <v>2.5901686650946267</v>
      </c>
    </row>
    <row r="34" spans="1:37" ht="18.75" x14ac:dyDescent="0.45">
      <c r="A34" s="2" t="s">
        <v>120</v>
      </c>
      <c r="C34" s="1" t="s">
        <v>44</v>
      </c>
      <c r="E34" s="1" t="s">
        <v>44</v>
      </c>
      <c r="G34" s="1" t="s">
        <v>118</v>
      </c>
      <c r="I34" s="1" t="s">
        <v>119</v>
      </c>
      <c r="K34" s="3">
        <v>18</v>
      </c>
      <c r="M34" s="3">
        <v>18</v>
      </c>
      <c r="O34" s="3">
        <v>1999000</v>
      </c>
      <c r="Q34" s="9">
        <v>1999000000000</v>
      </c>
      <c r="R34" s="9"/>
      <c r="S34" s="9">
        <v>1998637681250</v>
      </c>
      <c r="T34" s="9"/>
      <c r="U34" s="9">
        <v>0</v>
      </c>
      <c r="V34" s="9"/>
      <c r="W34" s="9">
        <v>0</v>
      </c>
      <c r="X34" s="9"/>
      <c r="Y34" s="9">
        <v>0</v>
      </c>
      <c r="Z34" s="9"/>
      <c r="AA34" s="9">
        <v>0</v>
      </c>
      <c r="AB34" s="9"/>
      <c r="AC34" s="9">
        <v>1999000</v>
      </c>
      <c r="AD34" s="9"/>
      <c r="AE34" s="9">
        <v>1000000</v>
      </c>
      <c r="AF34" s="9"/>
      <c r="AG34" s="9">
        <v>1999000000000</v>
      </c>
      <c r="AH34" s="9"/>
      <c r="AI34" s="9">
        <v>1998637681250</v>
      </c>
      <c r="AK34" s="41">
        <f>AI34/76969411859060*100</f>
        <v>2.5966648737159894</v>
      </c>
    </row>
    <row r="35" spans="1:37" ht="18.75" x14ac:dyDescent="0.45">
      <c r="A35" s="2" t="s">
        <v>121</v>
      </c>
      <c r="C35" s="1" t="s">
        <v>44</v>
      </c>
      <c r="E35" s="1" t="s">
        <v>44</v>
      </c>
      <c r="G35" s="1" t="s">
        <v>122</v>
      </c>
      <c r="I35" s="1" t="s">
        <v>123</v>
      </c>
      <c r="K35" s="3">
        <v>18</v>
      </c>
      <c r="M35" s="3">
        <v>18</v>
      </c>
      <c r="O35" s="3">
        <v>1500</v>
      </c>
      <c r="Q35" s="9">
        <v>1466265712</v>
      </c>
      <c r="R35" s="9"/>
      <c r="S35" s="9">
        <v>1499726624</v>
      </c>
      <c r="T35" s="9"/>
      <c r="U35" s="9">
        <v>0</v>
      </c>
      <c r="V35" s="9"/>
      <c r="W35" s="9">
        <v>0</v>
      </c>
      <c r="X35" s="9"/>
      <c r="Y35" s="9">
        <v>0</v>
      </c>
      <c r="Z35" s="9"/>
      <c r="AA35" s="9">
        <v>0</v>
      </c>
      <c r="AB35" s="9"/>
      <c r="AC35" s="9">
        <v>1500</v>
      </c>
      <c r="AD35" s="9"/>
      <c r="AE35" s="9">
        <v>999999</v>
      </c>
      <c r="AF35" s="9"/>
      <c r="AG35" s="9">
        <v>1466265712</v>
      </c>
      <c r="AH35" s="9"/>
      <c r="AI35" s="9">
        <v>1499726624</v>
      </c>
      <c r="AK35" s="41">
        <f>AI35/76969411859060*100</f>
        <v>1.9484709416075247E-3</v>
      </c>
    </row>
    <row r="36" spans="1:37" ht="18.75" thickBot="1" x14ac:dyDescent="0.45">
      <c r="O36" s="10">
        <f>SUM(U36)</f>
        <v>0</v>
      </c>
      <c r="Q36" s="10">
        <f>SUM(Q9:Q35)</f>
        <v>42561375147454</v>
      </c>
      <c r="R36" s="9"/>
      <c r="S36" s="10">
        <f>SUM(S9:S35)</f>
        <v>43535934533906</v>
      </c>
      <c r="T36" s="9"/>
      <c r="U36" s="10">
        <f>SUM(U9:U35)</f>
        <v>0</v>
      </c>
      <c r="V36" s="9"/>
      <c r="W36" s="10">
        <f>SUM(W9:W35)</f>
        <v>0</v>
      </c>
      <c r="X36" s="9"/>
      <c r="Y36" s="10">
        <f>SUM(Y9:Y35)</f>
        <v>1000</v>
      </c>
      <c r="Z36" s="9"/>
      <c r="AA36" s="10">
        <f>SUM(AA9:AA35)</f>
        <v>967824550</v>
      </c>
      <c r="AB36" s="9"/>
      <c r="AC36" s="10">
        <f>SUM(AC9:AC35)</f>
        <v>45650343</v>
      </c>
      <c r="AD36" s="9"/>
      <c r="AE36" s="10">
        <f>SUM(AE9:AE35)</f>
        <v>26358397</v>
      </c>
      <c r="AF36" s="9"/>
      <c r="AG36" s="15">
        <f>SUM(AG9:AG35)</f>
        <v>42560451982838</v>
      </c>
      <c r="AH36" s="16"/>
      <c r="AI36" s="15">
        <f>SUM(AI9:AI35)</f>
        <v>43706693998615</v>
      </c>
      <c r="AK36" s="42">
        <f>SUM(AK9:AK35)</f>
        <v>56.784497819272772</v>
      </c>
    </row>
    <row r="37" spans="1:37" ht="18.75" thickTop="1" x14ac:dyDescent="0.4"/>
    <row r="38" spans="1:37" x14ac:dyDescent="0.4">
      <c r="AK38" s="40"/>
    </row>
    <row r="39" spans="1:37" x14ac:dyDescent="0.4">
      <c r="AI39" s="13"/>
    </row>
    <row r="40" spans="1:37" x14ac:dyDescent="0.4">
      <c r="AI40" s="9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rightToLeft="1" workbookViewId="0">
      <selection activeCell="G16" sqref="G16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1" spans="1:12" x14ac:dyDescent="0.4">
      <c r="A1" s="1" t="s">
        <v>317</v>
      </c>
    </row>
    <row r="2" spans="1:12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6" spans="1:12" ht="27.75" x14ac:dyDescent="0.4">
      <c r="A6" s="28" t="s">
        <v>3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</row>
    <row r="7" spans="1:12" ht="26.25" customHeight="1" x14ac:dyDescent="0.4">
      <c r="A7" s="29" t="s">
        <v>3</v>
      </c>
      <c r="C7" s="34" t="s">
        <v>7</v>
      </c>
      <c r="E7" s="34" t="s">
        <v>124</v>
      </c>
      <c r="G7" s="34" t="s">
        <v>125</v>
      </c>
      <c r="I7" s="34" t="s">
        <v>126</v>
      </c>
      <c r="K7" s="34" t="s">
        <v>127</v>
      </c>
    </row>
    <row r="8" spans="1:12" ht="18.75" x14ac:dyDescent="0.45">
      <c r="A8" s="2" t="s">
        <v>114</v>
      </c>
      <c r="C8" s="3">
        <v>539400</v>
      </c>
      <c r="E8" s="3">
        <v>998110</v>
      </c>
      <c r="G8" s="3">
        <v>1000000</v>
      </c>
      <c r="I8" s="5" t="s">
        <v>128</v>
      </c>
      <c r="K8" s="17">
        <v>539400000000</v>
      </c>
    </row>
    <row r="9" spans="1:12" ht="18.75" x14ac:dyDescent="0.45">
      <c r="A9" s="2" t="s">
        <v>59</v>
      </c>
      <c r="C9" s="3">
        <v>154095</v>
      </c>
      <c r="E9" s="3">
        <v>976300</v>
      </c>
      <c r="G9" s="3">
        <v>1000000</v>
      </c>
      <c r="I9" s="5" t="s">
        <v>129</v>
      </c>
      <c r="K9" s="17">
        <v>154095000000</v>
      </c>
    </row>
    <row r="10" spans="1:12" ht="18.75" x14ac:dyDescent="0.45">
      <c r="A10" s="2" t="s">
        <v>105</v>
      </c>
      <c r="C10" s="3">
        <v>1596900</v>
      </c>
      <c r="E10" s="3">
        <v>1000000</v>
      </c>
      <c r="G10" s="3">
        <v>980316</v>
      </c>
      <c r="I10" s="5" t="s">
        <v>130</v>
      </c>
      <c r="K10" s="17">
        <v>1565466620400</v>
      </c>
    </row>
    <row r="11" spans="1:12" ht="18.75" x14ac:dyDescent="0.45">
      <c r="A11" s="2" t="s">
        <v>53</v>
      </c>
      <c r="C11" s="3">
        <v>200</v>
      </c>
      <c r="E11" s="3">
        <v>2137050</v>
      </c>
      <c r="G11" s="3">
        <v>2227215</v>
      </c>
      <c r="I11" s="5" t="s">
        <v>131</v>
      </c>
      <c r="K11" s="17">
        <v>445443000</v>
      </c>
    </row>
    <row r="12" spans="1:12" ht="18.75" x14ac:dyDescent="0.45">
      <c r="A12" s="2" t="s">
        <v>111</v>
      </c>
      <c r="C12" s="3">
        <v>3200000</v>
      </c>
      <c r="E12" s="3">
        <v>980000</v>
      </c>
      <c r="G12" s="3">
        <v>1000000</v>
      </c>
      <c r="I12" s="5" t="s">
        <v>132</v>
      </c>
      <c r="K12" s="17">
        <v>3200000000000</v>
      </c>
    </row>
    <row r="13" spans="1:12" ht="18.75" x14ac:dyDescent="0.45">
      <c r="A13" s="2" t="s">
        <v>93</v>
      </c>
      <c r="C13" s="3">
        <v>3195000</v>
      </c>
      <c r="E13" s="3">
        <v>964870</v>
      </c>
      <c r="G13" s="3">
        <v>929484</v>
      </c>
      <c r="I13" s="5" t="s">
        <v>133</v>
      </c>
      <c r="K13" s="17">
        <v>2969701380000</v>
      </c>
    </row>
    <row r="14" spans="1:12" ht="18.75" x14ac:dyDescent="0.45">
      <c r="A14" s="2" t="s">
        <v>96</v>
      </c>
      <c r="C14" s="3">
        <v>1300000</v>
      </c>
      <c r="E14" s="3">
        <v>981000</v>
      </c>
      <c r="G14" s="3">
        <v>984053</v>
      </c>
      <c r="I14" s="5" t="s">
        <v>24</v>
      </c>
      <c r="K14" s="17">
        <v>1279268900000</v>
      </c>
    </row>
    <row r="15" spans="1:12" ht="18.75" x14ac:dyDescent="0.45">
      <c r="A15" s="2" t="s">
        <v>99</v>
      </c>
      <c r="C15" s="3">
        <v>2105500</v>
      </c>
      <c r="E15" s="3">
        <v>952860</v>
      </c>
      <c r="G15" s="3">
        <v>953171</v>
      </c>
      <c r="I15" s="5" t="s">
        <v>68</v>
      </c>
      <c r="K15" s="17">
        <v>2006901540500</v>
      </c>
    </row>
    <row r="16" spans="1:12" ht="18.75" thickBot="1" x14ac:dyDescent="0.45">
      <c r="G16" s="6"/>
      <c r="H16" s="7"/>
      <c r="I16" s="6"/>
      <c r="K16" s="18">
        <f>SUM(K8:K15)</f>
        <v>11715278883900</v>
      </c>
    </row>
    <row r="17" spans="11:11" ht="18.75" thickTop="1" x14ac:dyDescent="0.4">
      <c r="K17" s="19"/>
    </row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topLeftCell="N1" workbookViewId="0">
      <selection activeCell="AE1" sqref="AE1:AE1048576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5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6" spans="1:31" ht="27.75" x14ac:dyDescent="0.4">
      <c r="A6" s="29" t="s">
        <v>134</v>
      </c>
      <c r="B6" s="29" t="s">
        <v>134</v>
      </c>
      <c r="C6" s="29" t="s">
        <v>134</v>
      </c>
      <c r="D6" s="29" t="s">
        <v>134</v>
      </c>
      <c r="E6" s="29" t="s">
        <v>134</v>
      </c>
      <c r="F6" s="29" t="s">
        <v>134</v>
      </c>
      <c r="G6" s="29" t="s">
        <v>134</v>
      </c>
      <c r="H6" s="29" t="s">
        <v>134</v>
      </c>
      <c r="I6" s="29" t="s">
        <v>134</v>
      </c>
      <c r="K6" s="29" t="s">
        <v>4</v>
      </c>
      <c r="L6" s="29" t="s">
        <v>4</v>
      </c>
      <c r="M6" s="29" t="s">
        <v>4</v>
      </c>
      <c r="N6" s="29" t="s">
        <v>4</v>
      </c>
      <c r="O6" s="29" t="s">
        <v>4</v>
      </c>
      <c r="Q6" s="29" t="s">
        <v>5</v>
      </c>
      <c r="R6" s="29" t="s">
        <v>5</v>
      </c>
      <c r="S6" s="29" t="s">
        <v>5</v>
      </c>
      <c r="T6" s="29" t="s">
        <v>5</v>
      </c>
      <c r="U6" s="29" t="s">
        <v>5</v>
      </c>
      <c r="V6" s="29" t="s">
        <v>5</v>
      </c>
      <c r="W6" s="29" t="s">
        <v>5</v>
      </c>
      <c r="Y6" s="29" t="s">
        <v>6</v>
      </c>
      <c r="Z6" s="29" t="s">
        <v>6</v>
      </c>
      <c r="AA6" s="29" t="s">
        <v>6</v>
      </c>
      <c r="AB6" s="29" t="s">
        <v>6</v>
      </c>
      <c r="AC6" s="29" t="s">
        <v>6</v>
      </c>
      <c r="AD6" s="29" t="s">
        <v>6</v>
      </c>
      <c r="AE6" s="29" t="s">
        <v>6</v>
      </c>
    </row>
    <row r="7" spans="1:31" ht="27.75" x14ac:dyDescent="0.4">
      <c r="A7" s="30" t="s">
        <v>135</v>
      </c>
      <c r="C7" s="30" t="s">
        <v>40</v>
      </c>
      <c r="E7" s="30" t="s">
        <v>41</v>
      </c>
      <c r="G7" s="30" t="s">
        <v>136</v>
      </c>
      <c r="I7" s="30" t="s">
        <v>38</v>
      </c>
      <c r="K7" s="30" t="s">
        <v>7</v>
      </c>
      <c r="M7" s="30" t="s">
        <v>8</v>
      </c>
      <c r="O7" s="30" t="s">
        <v>9</v>
      </c>
      <c r="Q7" s="34" t="s">
        <v>10</v>
      </c>
      <c r="R7" s="34" t="s">
        <v>10</v>
      </c>
      <c r="S7" s="34" t="s">
        <v>10</v>
      </c>
      <c r="U7" s="34" t="s">
        <v>11</v>
      </c>
      <c r="V7" s="34" t="s">
        <v>11</v>
      </c>
      <c r="W7" s="34" t="s">
        <v>11</v>
      </c>
      <c r="Y7" s="30" t="s">
        <v>7</v>
      </c>
      <c r="AA7" s="30" t="s">
        <v>8</v>
      </c>
      <c r="AC7" s="30" t="s">
        <v>9</v>
      </c>
      <c r="AE7" s="36" t="s">
        <v>137</v>
      </c>
    </row>
    <row r="8" spans="1:31" ht="27.75" x14ac:dyDescent="0.4">
      <c r="A8" s="29" t="s">
        <v>135</v>
      </c>
      <c r="C8" s="29" t="s">
        <v>40</v>
      </c>
      <c r="E8" s="29" t="s">
        <v>41</v>
      </c>
      <c r="G8" s="29" t="s">
        <v>136</v>
      </c>
      <c r="I8" s="29" t="s">
        <v>38</v>
      </c>
      <c r="K8" s="29" t="s">
        <v>7</v>
      </c>
      <c r="M8" s="29" t="s">
        <v>8</v>
      </c>
      <c r="O8" s="29" t="s">
        <v>9</v>
      </c>
      <c r="Q8" s="34" t="s">
        <v>7</v>
      </c>
      <c r="S8" s="34" t="s">
        <v>8</v>
      </c>
      <c r="U8" s="34" t="s">
        <v>7</v>
      </c>
      <c r="W8" s="34" t="s">
        <v>14</v>
      </c>
      <c r="Y8" s="29" t="s">
        <v>7</v>
      </c>
      <c r="AA8" s="29" t="s">
        <v>8</v>
      </c>
      <c r="AC8" s="29" t="s">
        <v>9</v>
      </c>
      <c r="AE8" s="33" t="s">
        <v>137</v>
      </c>
    </row>
    <row r="9" spans="1:31" ht="18.75" x14ac:dyDescent="0.45">
      <c r="A9" s="2" t="s">
        <v>138</v>
      </c>
      <c r="C9" s="1" t="s">
        <v>139</v>
      </c>
      <c r="E9" s="3">
        <v>20</v>
      </c>
      <c r="G9" s="3">
        <v>0</v>
      </c>
      <c r="I9" s="1" t="s">
        <v>140</v>
      </c>
      <c r="K9" s="3">
        <v>0</v>
      </c>
      <c r="M9" s="3">
        <v>0</v>
      </c>
      <c r="O9" s="3">
        <v>0</v>
      </c>
      <c r="Q9" s="3">
        <v>11000000</v>
      </c>
      <c r="S9" s="3">
        <v>11000000000000</v>
      </c>
      <c r="U9" s="3">
        <v>0</v>
      </c>
      <c r="W9" s="3">
        <v>0</v>
      </c>
      <c r="Y9" s="3">
        <v>11000000</v>
      </c>
      <c r="AA9" s="3">
        <v>11000000000000</v>
      </c>
      <c r="AC9" s="3">
        <v>11000000000000</v>
      </c>
      <c r="AE9" s="5" t="s">
        <v>141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6"/>
  <sheetViews>
    <sheetView rightToLeft="1" topLeftCell="B9" workbookViewId="0">
      <selection activeCell="K34" sqref="K34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4" bestFit="1" customWidth="1"/>
    <col min="20" max="20" width="1" style="1" customWidth="1"/>
    <col min="21" max="21" width="9.140625" style="1" customWidth="1"/>
    <col min="22" max="22" width="10.42578125" style="1" bestFit="1" customWidth="1"/>
    <col min="23" max="16384" width="9.140625" style="1"/>
  </cols>
  <sheetData>
    <row r="2" spans="1:2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U4" s="3"/>
    </row>
    <row r="6" spans="1:21" ht="27.75" x14ac:dyDescent="0.4">
      <c r="A6" s="28" t="s">
        <v>142</v>
      </c>
      <c r="C6" s="29" t="s">
        <v>143</v>
      </c>
      <c r="D6" s="29" t="s">
        <v>143</v>
      </c>
      <c r="E6" s="29" t="s">
        <v>143</v>
      </c>
      <c r="F6" s="29" t="s">
        <v>143</v>
      </c>
      <c r="G6" s="29" t="s">
        <v>143</v>
      </c>
      <c r="H6" s="29" t="s">
        <v>143</v>
      </c>
      <c r="I6" s="29" t="s">
        <v>143</v>
      </c>
      <c r="K6" s="29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21" ht="27.75" x14ac:dyDescent="0.4">
      <c r="A7" s="29" t="s">
        <v>142</v>
      </c>
      <c r="C7" s="34" t="s">
        <v>144</v>
      </c>
      <c r="E7" s="34" t="s">
        <v>145</v>
      </c>
      <c r="G7" s="34" t="s">
        <v>146</v>
      </c>
      <c r="I7" s="34" t="s">
        <v>41</v>
      </c>
      <c r="K7" s="34" t="s">
        <v>147</v>
      </c>
      <c r="M7" s="34" t="s">
        <v>148</v>
      </c>
      <c r="O7" s="34" t="s">
        <v>149</v>
      </c>
      <c r="Q7" s="34" t="s">
        <v>147</v>
      </c>
      <c r="S7" s="34" t="s">
        <v>137</v>
      </c>
    </row>
    <row r="8" spans="1:21" ht="18.75" x14ac:dyDescent="0.45">
      <c r="A8" s="2" t="s">
        <v>150</v>
      </c>
      <c r="C8" s="1" t="s">
        <v>151</v>
      </c>
      <c r="E8" s="1" t="s">
        <v>152</v>
      </c>
      <c r="G8" s="1" t="s">
        <v>153</v>
      </c>
      <c r="I8" s="3">
        <v>0</v>
      </c>
      <c r="K8" s="3">
        <v>168717</v>
      </c>
      <c r="M8" s="3">
        <v>1139</v>
      </c>
      <c r="O8" s="3">
        <v>0</v>
      </c>
      <c r="Q8" s="3">
        <v>169856</v>
      </c>
      <c r="S8" s="41">
        <f>Q8/76969411859060*100</f>
        <v>2.206798725590189E-7</v>
      </c>
    </row>
    <row r="9" spans="1:21" ht="18.75" x14ac:dyDescent="0.45">
      <c r="A9" s="2" t="s">
        <v>154</v>
      </c>
      <c r="C9" s="1" t="s">
        <v>155</v>
      </c>
      <c r="E9" s="1" t="s">
        <v>156</v>
      </c>
      <c r="G9" s="1" t="s">
        <v>157</v>
      </c>
      <c r="I9" s="3">
        <v>0</v>
      </c>
      <c r="K9" s="3">
        <v>188986</v>
      </c>
      <c r="M9" s="3">
        <v>0</v>
      </c>
      <c r="O9" s="3">
        <v>0</v>
      </c>
      <c r="Q9" s="3">
        <v>188986</v>
      </c>
      <c r="S9" s="41">
        <f>Q9/76969411859060*100</f>
        <v>2.4553390163102125E-7</v>
      </c>
    </row>
    <row r="10" spans="1:21" ht="18.75" x14ac:dyDescent="0.45">
      <c r="A10" s="2" t="s">
        <v>158</v>
      </c>
      <c r="C10" s="1" t="s">
        <v>159</v>
      </c>
      <c r="E10" s="1" t="s">
        <v>156</v>
      </c>
      <c r="G10" s="1" t="s">
        <v>153</v>
      </c>
      <c r="I10" s="3">
        <v>0</v>
      </c>
      <c r="K10" s="3">
        <v>562438027438</v>
      </c>
      <c r="M10" s="3">
        <v>986803093970</v>
      </c>
      <c r="O10" s="3">
        <v>1508701404427</v>
      </c>
      <c r="Q10" s="3">
        <v>40539716981</v>
      </c>
      <c r="S10" s="41">
        <f>Q10/76969411859060*100</f>
        <v>5.2669906137821298E-2</v>
      </c>
    </row>
    <row r="11" spans="1:21" ht="18.75" x14ac:dyDescent="0.45">
      <c r="A11" s="2" t="s">
        <v>158</v>
      </c>
      <c r="C11" s="1" t="s">
        <v>160</v>
      </c>
      <c r="E11" s="1" t="s">
        <v>152</v>
      </c>
      <c r="G11" s="1" t="s">
        <v>153</v>
      </c>
      <c r="I11" s="3">
        <v>0</v>
      </c>
      <c r="K11" s="3">
        <v>112914616301</v>
      </c>
      <c r="M11" s="3">
        <v>25465927478553</v>
      </c>
      <c r="O11" s="3">
        <v>24263837044407</v>
      </c>
      <c r="Q11" s="3">
        <v>1315005050447</v>
      </c>
      <c r="S11" s="41">
        <f>Q11/76969411859060*100</f>
        <v>1.7084774570642791</v>
      </c>
    </row>
    <row r="12" spans="1:21" ht="18.75" x14ac:dyDescent="0.45">
      <c r="A12" s="2" t="s">
        <v>161</v>
      </c>
      <c r="C12" s="1" t="s">
        <v>162</v>
      </c>
      <c r="E12" s="1" t="s">
        <v>152</v>
      </c>
      <c r="G12" s="1" t="s">
        <v>153</v>
      </c>
      <c r="I12" s="3">
        <v>0</v>
      </c>
      <c r="K12" s="3">
        <v>4470657775</v>
      </c>
      <c r="M12" s="3">
        <v>466579952147</v>
      </c>
      <c r="O12" s="3">
        <v>471049937800</v>
      </c>
      <c r="Q12" s="3">
        <v>672122</v>
      </c>
      <c r="S12" s="41">
        <f>Q12/76969411859060*100</f>
        <v>8.7323260470111687E-7</v>
      </c>
    </row>
    <row r="13" spans="1:21" ht="18.75" x14ac:dyDescent="0.45">
      <c r="A13" s="2" t="s">
        <v>163</v>
      </c>
      <c r="C13" s="1" t="s">
        <v>164</v>
      </c>
      <c r="E13" s="1" t="s">
        <v>152</v>
      </c>
      <c r="G13" s="1" t="s">
        <v>153</v>
      </c>
      <c r="I13" s="3">
        <v>0</v>
      </c>
      <c r="K13" s="3">
        <v>393514</v>
      </c>
      <c r="M13" s="3">
        <v>3342</v>
      </c>
      <c r="O13" s="3">
        <v>0</v>
      </c>
      <c r="Q13" s="3">
        <v>396856</v>
      </c>
      <c r="S13" s="41">
        <f>Q13/76969411859060*100</f>
        <v>5.1560222485094444E-7</v>
      </c>
    </row>
    <row r="14" spans="1:21" ht="18.75" x14ac:dyDescent="0.45">
      <c r="A14" s="2" t="s">
        <v>165</v>
      </c>
      <c r="C14" s="1" t="s">
        <v>166</v>
      </c>
      <c r="E14" s="1" t="s">
        <v>152</v>
      </c>
      <c r="G14" s="1" t="s">
        <v>153</v>
      </c>
      <c r="I14" s="3">
        <v>0</v>
      </c>
      <c r="K14" s="3">
        <v>114875</v>
      </c>
      <c r="M14" s="3">
        <v>0</v>
      </c>
      <c r="O14" s="3">
        <v>0</v>
      </c>
      <c r="Q14" s="3">
        <v>114875</v>
      </c>
      <c r="S14" s="41">
        <f>Q14/76969411859060*100</f>
        <v>1.49247600086057E-7</v>
      </c>
    </row>
    <row r="15" spans="1:21" ht="18.75" x14ac:dyDescent="0.45">
      <c r="A15" s="2" t="s">
        <v>167</v>
      </c>
      <c r="C15" s="1" t="s">
        <v>168</v>
      </c>
      <c r="E15" s="1" t="s">
        <v>152</v>
      </c>
      <c r="G15" s="1" t="s">
        <v>169</v>
      </c>
      <c r="I15" s="3">
        <v>8</v>
      </c>
      <c r="K15" s="3">
        <v>45012483</v>
      </c>
      <c r="M15" s="3">
        <v>81420226025</v>
      </c>
      <c r="O15" s="3">
        <v>81464750000</v>
      </c>
      <c r="Q15" s="3">
        <v>488508</v>
      </c>
      <c r="S15" s="41">
        <f>Q15/76969411859060*100</f>
        <v>6.346780990018676E-7</v>
      </c>
    </row>
    <row r="16" spans="1:21" ht="18.75" x14ac:dyDescent="0.45">
      <c r="A16" s="2" t="s">
        <v>170</v>
      </c>
      <c r="C16" s="1" t="s">
        <v>171</v>
      </c>
      <c r="E16" s="1" t="s">
        <v>152</v>
      </c>
      <c r="G16" s="1" t="s">
        <v>172</v>
      </c>
      <c r="I16" s="3">
        <v>0</v>
      </c>
      <c r="K16" s="3">
        <v>704438</v>
      </c>
      <c r="M16" s="3">
        <v>1473784109591</v>
      </c>
      <c r="O16" s="3">
        <v>1448170280000</v>
      </c>
      <c r="Q16" s="3">
        <v>25614534029</v>
      </c>
      <c r="S16" s="41">
        <f>Q16/76969411859060*100</f>
        <v>3.3278848584556174E-2</v>
      </c>
    </row>
    <row r="17" spans="1:19" ht="18.75" x14ac:dyDescent="0.45">
      <c r="A17" s="2" t="s">
        <v>173</v>
      </c>
      <c r="C17" s="1" t="s">
        <v>174</v>
      </c>
      <c r="E17" s="1" t="s">
        <v>152</v>
      </c>
      <c r="G17" s="1" t="s">
        <v>175</v>
      </c>
      <c r="I17" s="3">
        <v>0</v>
      </c>
      <c r="K17" s="3">
        <v>450690</v>
      </c>
      <c r="M17" s="3">
        <v>581915250225</v>
      </c>
      <c r="O17" s="3">
        <v>581915250000</v>
      </c>
      <c r="Q17" s="3">
        <v>450915</v>
      </c>
      <c r="S17" s="41">
        <f>Q17/76969411859060*100</f>
        <v>5.8583661887098495E-7</v>
      </c>
    </row>
    <row r="18" spans="1:19" ht="18.75" x14ac:dyDescent="0.45">
      <c r="A18" s="2" t="s">
        <v>176</v>
      </c>
      <c r="C18" s="1" t="s">
        <v>177</v>
      </c>
      <c r="E18" s="1" t="s">
        <v>178</v>
      </c>
      <c r="G18" s="1" t="s">
        <v>179</v>
      </c>
      <c r="I18" s="3">
        <v>20</v>
      </c>
      <c r="K18" s="3">
        <v>700000000000</v>
      </c>
      <c r="M18" s="3">
        <v>0</v>
      </c>
      <c r="O18" s="3">
        <v>430000000000</v>
      </c>
      <c r="Q18" s="3">
        <v>270000000000</v>
      </c>
      <c r="S18" s="41">
        <f>Q18/76969411859060*100</f>
        <v>0.35078870096396425</v>
      </c>
    </row>
    <row r="19" spans="1:19" ht="18.75" x14ac:dyDescent="0.45">
      <c r="A19" s="2" t="s">
        <v>180</v>
      </c>
      <c r="C19" s="1" t="s">
        <v>181</v>
      </c>
      <c r="E19" s="1" t="s">
        <v>152</v>
      </c>
      <c r="G19" s="1" t="s">
        <v>182</v>
      </c>
      <c r="I19" s="3">
        <v>10</v>
      </c>
      <c r="K19" s="3">
        <v>9315</v>
      </c>
      <c r="M19" s="3">
        <v>0</v>
      </c>
      <c r="O19" s="3">
        <v>0</v>
      </c>
      <c r="Q19" s="3">
        <v>9315</v>
      </c>
      <c r="S19" s="41">
        <f>Q19/76969411859060*100</f>
        <v>1.2102210183256765E-8</v>
      </c>
    </row>
    <row r="20" spans="1:19" ht="18.75" x14ac:dyDescent="0.45">
      <c r="A20" s="2" t="s">
        <v>183</v>
      </c>
      <c r="C20" s="1" t="s">
        <v>184</v>
      </c>
      <c r="E20" s="1" t="s">
        <v>178</v>
      </c>
      <c r="G20" s="1" t="s">
        <v>185</v>
      </c>
      <c r="I20" s="3">
        <v>20</v>
      </c>
      <c r="K20" s="3">
        <v>5000000000000</v>
      </c>
      <c r="M20" s="3">
        <v>0</v>
      </c>
      <c r="O20" s="3">
        <v>0</v>
      </c>
      <c r="Q20" s="3">
        <v>5000000000000</v>
      </c>
      <c r="S20" s="41">
        <f>Q20/76969411859060*100</f>
        <v>6.4960870548882266</v>
      </c>
    </row>
    <row r="21" spans="1:19" ht="18.75" x14ac:dyDescent="0.45">
      <c r="A21" s="2" t="s">
        <v>170</v>
      </c>
      <c r="C21" s="1" t="s">
        <v>186</v>
      </c>
      <c r="E21" s="1" t="s">
        <v>178</v>
      </c>
      <c r="G21" s="1" t="s">
        <v>187</v>
      </c>
      <c r="I21" s="3">
        <v>23</v>
      </c>
      <c r="K21" s="3">
        <v>1200000000000</v>
      </c>
      <c r="M21" s="3">
        <v>0</v>
      </c>
      <c r="O21" s="3">
        <v>0</v>
      </c>
      <c r="Q21" s="3">
        <v>1200000000000</v>
      </c>
      <c r="S21" s="41">
        <f>Q21/76969411859060*100</f>
        <v>1.5590608931731742</v>
      </c>
    </row>
    <row r="22" spans="1:19" ht="18.75" x14ac:dyDescent="0.45">
      <c r="A22" s="2" t="s">
        <v>183</v>
      </c>
      <c r="C22" s="1" t="s">
        <v>188</v>
      </c>
      <c r="E22" s="1" t="s">
        <v>178</v>
      </c>
      <c r="G22" s="1" t="s">
        <v>187</v>
      </c>
      <c r="I22" s="3">
        <v>20</v>
      </c>
      <c r="K22" s="3">
        <v>1500000000000</v>
      </c>
      <c r="M22" s="3">
        <v>0</v>
      </c>
      <c r="O22" s="3">
        <v>0</v>
      </c>
      <c r="Q22" s="3">
        <v>1500000000000</v>
      </c>
      <c r="S22" s="41">
        <f>Q22/76969411859060*100</f>
        <v>1.9488261164664678</v>
      </c>
    </row>
    <row r="23" spans="1:19" ht="18.75" x14ac:dyDescent="0.45">
      <c r="A23" s="2" t="s">
        <v>170</v>
      </c>
      <c r="C23" s="1" t="s">
        <v>189</v>
      </c>
      <c r="E23" s="1" t="s">
        <v>178</v>
      </c>
      <c r="G23" s="1" t="s">
        <v>190</v>
      </c>
      <c r="I23" s="3">
        <v>23</v>
      </c>
      <c r="K23" s="3">
        <v>140000000000</v>
      </c>
      <c r="M23" s="3">
        <v>0</v>
      </c>
      <c r="O23" s="3">
        <v>0</v>
      </c>
      <c r="Q23" s="3">
        <v>140000000000</v>
      </c>
      <c r="S23" s="41">
        <f>Q23/76969411859060*100</f>
        <v>0.18189043753687034</v>
      </c>
    </row>
    <row r="24" spans="1:19" ht="18.75" x14ac:dyDescent="0.45">
      <c r="A24" s="2" t="s">
        <v>167</v>
      </c>
      <c r="C24" s="1" t="s">
        <v>191</v>
      </c>
      <c r="E24" s="1" t="s">
        <v>178</v>
      </c>
      <c r="G24" s="1" t="s">
        <v>192</v>
      </c>
      <c r="I24" s="3">
        <v>22.5</v>
      </c>
      <c r="K24" s="3">
        <v>2416700000000</v>
      </c>
      <c r="M24" s="3">
        <v>0</v>
      </c>
      <c r="O24" s="3">
        <v>0</v>
      </c>
      <c r="Q24" s="3">
        <v>2416700000000</v>
      </c>
      <c r="S24" s="41">
        <f>Q24/76969411859060*100</f>
        <v>3.1398187171096756</v>
      </c>
    </row>
    <row r="25" spans="1:19" ht="18.75" x14ac:dyDescent="0.45">
      <c r="A25" s="2" t="s">
        <v>193</v>
      </c>
      <c r="C25" s="1" t="s">
        <v>194</v>
      </c>
      <c r="E25" s="1" t="s">
        <v>178</v>
      </c>
      <c r="G25" s="1" t="s">
        <v>192</v>
      </c>
      <c r="I25" s="3">
        <v>22</v>
      </c>
      <c r="K25" s="3">
        <v>1400000000000</v>
      </c>
      <c r="M25" s="3">
        <v>0</v>
      </c>
      <c r="O25" s="3">
        <v>0</v>
      </c>
      <c r="Q25" s="3">
        <v>1400000000000</v>
      </c>
      <c r="S25" s="41">
        <f>Q25/76969411859060*100</f>
        <v>1.8189043753687035</v>
      </c>
    </row>
    <row r="26" spans="1:19" ht="18.75" x14ac:dyDescent="0.45">
      <c r="A26" s="2" t="s">
        <v>195</v>
      </c>
      <c r="C26" s="1" t="s">
        <v>196</v>
      </c>
      <c r="E26" s="1" t="s">
        <v>152</v>
      </c>
      <c r="G26" s="1" t="s">
        <v>197</v>
      </c>
      <c r="I26" s="3">
        <v>8</v>
      </c>
      <c r="K26" s="3">
        <v>0</v>
      </c>
      <c r="M26" s="3">
        <v>1961917808</v>
      </c>
      <c r="O26" s="3">
        <v>1959275000</v>
      </c>
      <c r="Q26" s="3">
        <v>2642808</v>
      </c>
      <c r="S26" s="41">
        <f>Q26/76969411859060*100</f>
        <v>3.4335821674710086E-6</v>
      </c>
    </row>
    <row r="27" spans="1:19" ht="18.75" x14ac:dyDescent="0.45">
      <c r="A27" s="2" t="s">
        <v>195</v>
      </c>
      <c r="C27" s="1" t="s">
        <v>198</v>
      </c>
      <c r="E27" s="1" t="s">
        <v>178</v>
      </c>
      <c r="G27" s="1" t="s">
        <v>51</v>
      </c>
      <c r="I27" s="3">
        <v>21</v>
      </c>
      <c r="K27" s="3">
        <v>110000000000</v>
      </c>
      <c r="M27" s="3">
        <v>0</v>
      </c>
      <c r="O27" s="3">
        <v>0</v>
      </c>
      <c r="Q27" s="3">
        <v>110000000000</v>
      </c>
      <c r="S27" s="41">
        <f>Q27/76969411859060*100</f>
        <v>0.14291391520754099</v>
      </c>
    </row>
    <row r="28" spans="1:19" ht="18.75" x14ac:dyDescent="0.45">
      <c r="A28" s="2" t="s">
        <v>199</v>
      </c>
      <c r="C28" s="1" t="s">
        <v>200</v>
      </c>
      <c r="E28" s="1" t="s">
        <v>178</v>
      </c>
      <c r="G28" s="1" t="s">
        <v>201</v>
      </c>
      <c r="I28" s="3">
        <v>22.5</v>
      </c>
      <c r="K28" s="3">
        <v>764000000000</v>
      </c>
      <c r="M28" s="3">
        <v>0</v>
      </c>
      <c r="O28" s="3">
        <v>0</v>
      </c>
      <c r="Q28" s="3">
        <v>764000000000</v>
      </c>
      <c r="S28" s="41">
        <f>Q28/76969411859060*100</f>
        <v>0.99260210198692111</v>
      </c>
    </row>
    <row r="29" spans="1:19" ht="18.75" x14ac:dyDescent="0.45">
      <c r="A29" s="2" t="s">
        <v>167</v>
      </c>
      <c r="C29" s="1" t="s">
        <v>202</v>
      </c>
      <c r="E29" s="1" t="s">
        <v>178</v>
      </c>
      <c r="G29" s="1" t="s">
        <v>203</v>
      </c>
      <c r="I29" s="3">
        <v>22.5</v>
      </c>
      <c r="K29" s="3">
        <v>1080000000000</v>
      </c>
      <c r="M29" s="3">
        <v>0</v>
      </c>
      <c r="O29" s="3">
        <v>0</v>
      </c>
      <c r="Q29" s="3">
        <v>1080000000000</v>
      </c>
      <c r="S29" s="41">
        <f>Q29/76969411859060*100</f>
        <v>1.403154803855857</v>
      </c>
    </row>
    <row r="30" spans="1:19" ht="18.75" x14ac:dyDescent="0.45">
      <c r="A30" s="2" t="s">
        <v>170</v>
      </c>
      <c r="C30" s="1" t="s">
        <v>204</v>
      </c>
      <c r="E30" s="1" t="s">
        <v>178</v>
      </c>
      <c r="G30" s="1" t="s">
        <v>205</v>
      </c>
      <c r="I30" s="3">
        <v>23</v>
      </c>
      <c r="K30" s="3">
        <v>480000000000</v>
      </c>
      <c r="M30" s="3">
        <v>0</v>
      </c>
      <c r="O30" s="3">
        <v>0</v>
      </c>
      <c r="Q30" s="3">
        <v>480000000000</v>
      </c>
      <c r="S30" s="41">
        <f>Q30/76969411859060*100</f>
        <v>0.62362435726926968</v>
      </c>
    </row>
    <row r="31" spans="1:19" ht="18.75" x14ac:dyDescent="0.45">
      <c r="A31" s="2" t="s">
        <v>170</v>
      </c>
      <c r="C31" s="1" t="s">
        <v>206</v>
      </c>
      <c r="E31" s="1" t="s">
        <v>178</v>
      </c>
      <c r="G31" s="1" t="s">
        <v>207</v>
      </c>
      <c r="I31" s="3">
        <v>23</v>
      </c>
      <c r="K31" s="3">
        <v>0</v>
      </c>
      <c r="M31" s="3">
        <v>380000000000</v>
      </c>
      <c r="O31" s="3">
        <v>0</v>
      </c>
      <c r="Q31" s="3">
        <v>380000000000</v>
      </c>
      <c r="S31" s="41">
        <f>Q31/76969411859060*100</f>
        <v>0.49370261617150518</v>
      </c>
    </row>
    <row r="32" spans="1:19" ht="18.75" x14ac:dyDescent="0.45">
      <c r="A32" s="2" t="s">
        <v>170</v>
      </c>
      <c r="C32" s="1" t="s">
        <v>208</v>
      </c>
      <c r="E32" s="1" t="s">
        <v>178</v>
      </c>
      <c r="G32" s="1" t="s">
        <v>209</v>
      </c>
      <c r="I32" s="3">
        <v>23</v>
      </c>
      <c r="K32" s="3">
        <v>0</v>
      </c>
      <c r="M32" s="3">
        <v>840000000000</v>
      </c>
      <c r="O32" s="3">
        <v>0</v>
      </c>
      <c r="Q32" s="3">
        <v>840000000000</v>
      </c>
      <c r="S32" s="41">
        <f>Q32/76969411859060*100</f>
        <v>1.0913426252212219</v>
      </c>
    </row>
    <row r="33" spans="1:19" ht="18.75" x14ac:dyDescent="0.45">
      <c r="A33" s="2" t="s">
        <v>170</v>
      </c>
      <c r="C33" s="1" t="s">
        <v>210</v>
      </c>
      <c r="E33" s="1" t="s">
        <v>178</v>
      </c>
      <c r="G33" s="1" t="s">
        <v>211</v>
      </c>
      <c r="I33" s="3">
        <v>23</v>
      </c>
      <c r="K33" s="3">
        <v>0</v>
      </c>
      <c r="M33" s="3">
        <v>220000000000</v>
      </c>
      <c r="O33" s="3">
        <v>0</v>
      </c>
      <c r="Q33" s="3">
        <v>220000000000</v>
      </c>
      <c r="S33" s="41">
        <f>Q33/76969411859060*100</f>
        <v>0.28582783041508197</v>
      </c>
    </row>
    <row r="34" spans="1:19" ht="18.75" x14ac:dyDescent="0.45">
      <c r="A34" s="2" t="s">
        <v>212</v>
      </c>
      <c r="C34" s="1" t="s">
        <v>213</v>
      </c>
      <c r="E34" s="1" t="s">
        <v>178</v>
      </c>
      <c r="G34" s="1" t="s">
        <v>214</v>
      </c>
      <c r="I34" s="3">
        <v>23</v>
      </c>
      <c r="K34" s="3">
        <v>0</v>
      </c>
      <c r="M34" s="3">
        <v>580000000000</v>
      </c>
      <c r="O34" s="3">
        <v>0</v>
      </c>
      <c r="Q34" s="3">
        <v>580000000000</v>
      </c>
      <c r="S34" s="41">
        <f>Q34/76969411859060*100</f>
        <v>0.75354609836703434</v>
      </c>
    </row>
    <row r="35" spans="1:19" ht="18.75" thickBot="1" x14ac:dyDescent="0.45">
      <c r="K35" s="20">
        <f>SUM(K8:K34)</f>
        <v>15470570344532</v>
      </c>
      <c r="M35" s="20">
        <f>SUM(M8:M34)</f>
        <v>31078392032800</v>
      </c>
      <c r="O35" s="20">
        <f>SUM(O8:O34)</f>
        <v>28787097941634</v>
      </c>
      <c r="Q35" s="20">
        <f>SUM(Q8:Q34)</f>
        <v>17761864435698</v>
      </c>
      <c r="S35" s="42">
        <f>SUM(S8:S34)</f>
        <v>23.076523526283474</v>
      </c>
    </row>
    <row r="36" spans="1:19" ht="18.75" thickTop="1" x14ac:dyDescent="0.4"/>
  </sheetData>
  <mergeCells count="17">
    <mergeCell ref="E7"/>
    <mergeCell ref="G7"/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4"/>
  <sheetViews>
    <sheetView rightToLeft="1" topLeftCell="A66" workbookViewId="0">
      <selection activeCell="E32" sqref="E32:E89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5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" style="19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29" t="s">
        <v>216</v>
      </c>
      <c r="B6" s="29" t="s">
        <v>216</v>
      </c>
      <c r="C6" s="29" t="s">
        <v>216</v>
      </c>
      <c r="D6" s="29" t="s">
        <v>216</v>
      </c>
      <c r="E6" s="29" t="s">
        <v>216</v>
      </c>
      <c r="F6" s="29" t="s">
        <v>216</v>
      </c>
      <c r="G6" s="29" t="s">
        <v>216</v>
      </c>
      <c r="I6" s="29" t="s">
        <v>217</v>
      </c>
      <c r="J6" s="29" t="s">
        <v>217</v>
      </c>
      <c r="K6" s="29" t="s">
        <v>217</v>
      </c>
      <c r="L6" s="29" t="s">
        <v>217</v>
      </c>
      <c r="M6" s="29" t="s">
        <v>217</v>
      </c>
      <c r="O6" s="29" t="s">
        <v>218</v>
      </c>
      <c r="P6" s="29" t="s">
        <v>218</v>
      </c>
      <c r="Q6" s="29" t="s">
        <v>218</v>
      </c>
      <c r="R6" s="29" t="s">
        <v>218</v>
      </c>
      <c r="S6" s="29" t="s">
        <v>218</v>
      </c>
    </row>
    <row r="7" spans="1:19" ht="27.75" x14ac:dyDescent="0.4">
      <c r="A7" s="34" t="s">
        <v>219</v>
      </c>
      <c r="C7" s="34" t="s">
        <v>220</v>
      </c>
      <c r="E7" s="38" t="s">
        <v>40</v>
      </c>
      <c r="G7" s="34" t="s">
        <v>41</v>
      </c>
      <c r="I7" s="34" t="s">
        <v>221</v>
      </c>
      <c r="K7" s="29" t="s">
        <v>222</v>
      </c>
      <c r="M7" s="29" t="s">
        <v>223</v>
      </c>
      <c r="O7" s="37" t="s">
        <v>221</v>
      </c>
      <c r="Q7" s="34" t="s">
        <v>222</v>
      </c>
      <c r="S7" s="34" t="s">
        <v>223</v>
      </c>
    </row>
    <row r="8" spans="1:19" ht="18.75" x14ac:dyDescent="0.45">
      <c r="A8" s="2" t="s">
        <v>114</v>
      </c>
      <c r="C8" s="1">
        <v>0</v>
      </c>
      <c r="E8" s="5" t="s">
        <v>116</v>
      </c>
      <c r="G8" s="3">
        <v>16</v>
      </c>
      <c r="I8" s="3">
        <v>7495648895</v>
      </c>
      <c r="K8" s="3">
        <v>0</v>
      </c>
      <c r="M8" s="3">
        <v>7495648895</v>
      </c>
      <c r="O8" s="17">
        <v>57816882797</v>
      </c>
      <c r="Q8" s="3">
        <v>0</v>
      </c>
      <c r="S8" s="3">
        <v>57816882797</v>
      </c>
    </row>
    <row r="9" spans="1:19" ht="18.75" x14ac:dyDescent="0.45">
      <c r="A9" s="2" t="s">
        <v>225</v>
      </c>
      <c r="C9" s="1">
        <v>0</v>
      </c>
      <c r="E9" s="5" t="s">
        <v>226</v>
      </c>
      <c r="G9" s="3">
        <v>19</v>
      </c>
      <c r="I9" s="3">
        <v>0</v>
      </c>
      <c r="K9" s="3">
        <v>0</v>
      </c>
      <c r="M9" s="3">
        <v>0</v>
      </c>
      <c r="O9" s="17">
        <v>8054226563</v>
      </c>
      <c r="Q9" s="3">
        <v>0</v>
      </c>
      <c r="S9" s="3">
        <v>8054226563</v>
      </c>
    </row>
    <row r="10" spans="1:19" ht="18.75" x14ac:dyDescent="0.45">
      <c r="A10" s="2" t="s">
        <v>227</v>
      </c>
      <c r="C10" s="1">
        <v>0</v>
      </c>
      <c r="E10" s="5" t="s">
        <v>97</v>
      </c>
      <c r="G10" s="3">
        <v>15</v>
      </c>
      <c r="I10" s="3">
        <v>0</v>
      </c>
      <c r="K10" s="3">
        <v>0</v>
      </c>
      <c r="M10" s="3">
        <v>0</v>
      </c>
      <c r="O10" s="17">
        <v>82392857145</v>
      </c>
      <c r="Q10" s="3">
        <v>0</v>
      </c>
      <c r="S10" s="3">
        <v>82392857145</v>
      </c>
    </row>
    <row r="11" spans="1:19" ht="18.75" x14ac:dyDescent="0.45">
      <c r="A11" s="2" t="s">
        <v>228</v>
      </c>
      <c r="C11" s="1">
        <v>0</v>
      </c>
      <c r="E11" s="5" t="s">
        <v>229</v>
      </c>
      <c r="G11" s="3">
        <v>15</v>
      </c>
      <c r="I11" s="3">
        <v>0</v>
      </c>
      <c r="K11" s="3">
        <v>0</v>
      </c>
      <c r="M11" s="3">
        <v>0</v>
      </c>
      <c r="O11" s="17">
        <v>98954500980</v>
      </c>
      <c r="Q11" s="3">
        <v>0</v>
      </c>
      <c r="S11" s="3">
        <v>98954500980</v>
      </c>
    </row>
    <row r="12" spans="1:19" ht="18.75" x14ac:dyDescent="0.45">
      <c r="A12" s="2" t="s">
        <v>59</v>
      </c>
      <c r="C12" s="1">
        <v>0</v>
      </c>
      <c r="E12" s="5" t="s">
        <v>61</v>
      </c>
      <c r="G12" s="3">
        <v>18</v>
      </c>
      <c r="I12" s="3">
        <v>2321392253</v>
      </c>
      <c r="K12" s="3">
        <v>0</v>
      </c>
      <c r="M12" s="3">
        <v>2321392253</v>
      </c>
      <c r="O12" s="17">
        <v>18558348054</v>
      </c>
      <c r="Q12" s="3">
        <v>0</v>
      </c>
      <c r="S12" s="3">
        <v>18558348054</v>
      </c>
    </row>
    <row r="13" spans="1:19" ht="18.75" x14ac:dyDescent="0.45">
      <c r="A13" s="2" t="s">
        <v>99</v>
      </c>
      <c r="C13" s="1">
        <v>0</v>
      </c>
      <c r="E13" s="5" t="s">
        <v>101</v>
      </c>
      <c r="G13" s="3">
        <v>18</v>
      </c>
      <c r="I13" s="3">
        <v>30969261888</v>
      </c>
      <c r="K13" s="3">
        <v>0</v>
      </c>
      <c r="M13" s="3">
        <v>30969261888</v>
      </c>
      <c r="O13" s="17">
        <v>54271402043</v>
      </c>
      <c r="Q13" s="3">
        <v>0</v>
      </c>
      <c r="S13" s="3">
        <v>54271402043</v>
      </c>
    </row>
    <row r="14" spans="1:19" ht="18.75" x14ac:dyDescent="0.45">
      <c r="A14" s="2" t="s">
        <v>81</v>
      </c>
      <c r="C14" s="1">
        <v>0</v>
      </c>
      <c r="E14" s="5" t="s">
        <v>83</v>
      </c>
      <c r="G14" s="3">
        <v>18</v>
      </c>
      <c r="I14" s="3">
        <v>30874449078</v>
      </c>
      <c r="K14" s="3">
        <v>0</v>
      </c>
      <c r="M14" s="3">
        <v>30874449078</v>
      </c>
      <c r="O14" s="17">
        <v>126562346636</v>
      </c>
      <c r="Q14" s="3">
        <v>0</v>
      </c>
      <c r="S14" s="3">
        <v>126562346636</v>
      </c>
    </row>
    <row r="15" spans="1:19" ht="18.75" x14ac:dyDescent="0.45">
      <c r="A15" s="2" t="s">
        <v>96</v>
      </c>
      <c r="C15" s="1">
        <v>0</v>
      </c>
      <c r="E15" s="5" t="s">
        <v>98</v>
      </c>
      <c r="G15" s="3">
        <v>18</v>
      </c>
      <c r="I15" s="3">
        <v>19531879632</v>
      </c>
      <c r="K15" s="3">
        <v>0</v>
      </c>
      <c r="M15" s="3">
        <v>19531879632</v>
      </c>
      <c r="O15" s="17">
        <v>50934227711</v>
      </c>
      <c r="Q15" s="3">
        <v>0</v>
      </c>
      <c r="S15" s="3">
        <v>50934227711</v>
      </c>
    </row>
    <row r="16" spans="1:19" ht="18.75" x14ac:dyDescent="0.45">
      <c r="A16" s="2" t="s">
        <v>87</v>
      </c>
      <c r="C16" s="1">
        <v>0</v>
      </c>
      <c r="E16" s="5" t="s">
        <v>89</v>
      </c>
      <c r="G16" s="3">
        <v>18</v>
      </c>
      <c r="I16" s="3">
        <v>47253859441</v>
      </c>
      <c r="K16" s="3">
        <v>0</v>
      </c>
      <c r="M16" s="3">
        <v>47253859441</v>
      </c>
      <c r="O16" s="17">
        <v>223439041096</v>
      </c>
      <c r="Q16" s="3">
        <v>0</v>
      </c>
      <c r="S16" s="3">
        <v>223439041096</v>
      </c>
    </row>
    <row r="17" spans="1:19" ht="18.75" x14ac:dyDescent="0.45">
      <c r="A17" s="2" t="s">
        <v>93</v>
      </c>
      <c r="C17" s="1">
        <v>0</v>
      </c>
      <c r="E17" s="5" t="s">
        <v>95</v>
      </c>
      <c r="G17" s="3">
        <v>17</v>
      </c>
      <c r="I17" s="3">
        <v>48937453144</v>
      </c>
      <c r="K17" s="3">
        <v>0</v>
      </c>
      <c r="M17" s="3">
        <v>48937453144</v>
      </c>
      <c r="O17" s="17">
        <v>203879078194</v>
      </c>
      <c r="Q17" s="3">
        <v>0</v>
      </c>
      <c r="S17" s="3">
        <v>203879078194</v>
      </c>
    </row>
    <row r="18" spans="1:19" ht="18.75" x14ac:dyDescent="0.45">
      <c r="A18" s="2" t="s">
        <v>117</v>
      </c>
      <c r="C18" s="1">
        <v>0</v>
      </c>
      <c r="E18" s="5" t="s">
        <v>119</v>
      </c>
      <c r="G18" s="3">
        <v>18</v>
      </c>
      <c r="I18" s="3">
        <v>30573063893</v>
      </c>
      <c r="K18" s="3">
        <v>0</v>
      </c>
      <c r="M18" s="3">
        <v>30573063893</v>
      </c>
      <c r="O18" s="17">
        <v>138336334933</v>
      </c>
      <c r="Q18" s="3">
        <v>0</v>
      </c>
      <c r="S18" s="3">
        <v>138336334933</v>
      </c>
    </row>
    <row r="19" spans="1:19" ht="18.75" x14ac:dyDescent="0.45">
      <c r="A19" s="2" t="s">
        <v>84</v>
      </c>
      <c r="C19" s="1">
        <v>0</v>
      </c>
      <c r="E19" s="5" t="s">
        <v>86</v>
      </c>
      <c r="G19" s="3">
        <v>18</v>
      </c>
      <c r="I19" s="3">
        <v>30754806434</v>
      </c>
      <c r="K19" s="3">
        <v>0</v>
      </c>
      <c r="M19" s="3">
        <v>30754806434</v>
      </c>
      <c r="O19" s="17">
        <v>198701786778</v>
      </c>
      <c r="Q19" s="3">
        <v>0</v>
      </c>
      <c r="S19" s="3">
        <v>198701786778</v>
      </c>
    </row>
    <row r="20" spans="1:19" ht="18.75" x14ac:dyDescent="0.45">
      <c r="A20" s="2" t="s">
        <v>78</v>
      </c>
      <c r="C20" s="1">
        <v>0</v>
      </c>
      <c r="E20" s="5" t="s">
        <v>80</v>
      </c>
      <c r="G20" s="3">
        <v>18</v>
      </c>
      <c r="I20" s="3">
        <v>104598998428</v>
      </c>
      <c r="K20" s="3">
        <v>0</v>
      </c>
      <c r="M20" s="3">
        <v>104598998428</v>
      </c>
      <c r="O20" s="17">
        <v>725544540757</v>
      </c>
      <c r="Q20" s="3">
        <v>0</v>
      </c>
      <c r="S20" s="3">
        <v>725544540757</v>
      </c>
    </row>
    <row r="21" spans="1:19" ht="18.75" x14ac:dyDescent="0.45">
      <c r="A21" s="2" t="s">
        <v>120</v>
      </c>
      <c r="C21" s="1">
        <v>0</v>
      </c>
      <c r="E21" s="5" t="s">
        <v>119</v>
      </c>
      <c r="G21" s="3">
        <v>18</v>
      </c>
      <c r="I21" s="3">
        <v>30649741912</v>
      </c>
      <c r="K21" s="3">
        <v>0</v>
      </c>
      <c r="M21" s="3">
        <v>30649741912</v>
      </c>
      <c r="O21" s="17">
        <v>131968946187</v>
      </c>
      <c r="Q21" s="3">
        <v>0</v>
      </c>
      <c r="S21" s="3">
        <v>131968946187</v>
      </c>
    </row>
    <row r="22" spans="1:19" ht="18.75" x14ac:dyDescent="0.45">
      <c r="A22" s="2" t="s">
        <v>56</v>
      </c>
      <c r="C22" s="1">
        <v>0</v>
      </c>
      <c r="E22" s="5" t="s">
        <v>58</v>
      </c>
      <c r="G22" s="3">
        <v>18</v>
      </c>
      <c r="I22" s="3">
        <v>37658353185</v>
      </c>
      <c r="K22" s="3">
        <v>0</v>
      </c>
      <c r="M22" s="3">
        <v>37658353185</v>
      </c>
      <c r="O22" s="17">
        <v>330192249846</v>
      </c>
      <c r="Q22" s="3">
        <v>0</v>
      </c>
      <c r="S22" s="3">
        <v>330192249846</v>
      </c>
    </row>
    <row r="23" spans="1:19" ht="18.75" x14ac:dyDescent="0.45">
      <c r="A23" s="2" t="s">
        <v>111</v>
      </c>
      <c r="C23" s="1">
        <v>0</v>
      </c>
      <c r="E23" s="5" t="s">
        <v>113</v>
      </c>
      <c r="G23" s="3">
        <v>17</v>
      </c>
      <c r="I23" s="3">
        <v>44893662100</v>
      </c>
      <c r="K23" s="3">
        <v>0</v>
      </c>
      <c r="M23" s="3">
        <v>44893662100</v>
      </c>
      <c r="O23" s="17">
        <v>359602179485</v>
      </c>
      <c r="Q23" s="3">
        <v>0</v>
      </c>
      <c r="S23" s="3">
        <v>359602179485</v>
      </c>
    </row>
    <row r="24" spans="1:19" ht="18.75" x14ac:dyDescent="0.45">
      <c r="A24" s="2" t="s">
        <v>102</v>
      </c>
      <c r="C24" s="1">
        <v>0</v>
      </c>
      <c r="E24" s="5" t="s">
        <v>104</v>
      </c>
      <c r="G24" s="3">
        <v>15</v>
      </c>
      <c r="I24" s="3">
        <v>53946476813</v>
      </c>
      <c r="K24" s="3">
        <v>0</v>
      </c>
      <c r="M24" s="3">
        <v>53946476813</v>
      </c>
      <c r="O24" s="17">
        <v>180024492032</v>
      </c>
      <c r="Q24" s="3">
        <v>0</v>
      </c>
      <c r="S24" s="3">
        <v>180024492032</v>
      </c>
    </row>
    <row r="25" spans="1:19" ht="18.75" x14ac:dyDescent="0.45">
      <c r="A25" s="2" t="s">
        <v>230</v>
      </c>
      <c r="C25" s="1">
        <v>0</v>
      </c>
      <c r="E25" s="5" t="s">
        <v>231</v>
      </c>
      <c r="G25" s="3">
        <v>18</v>
      </c>
      <c r="I25" s="3">
        <v>0</v>
      </c>
      <c r="K25" s="3">
        <v>0</v>
      </c>
      <c r="M25" s="3">
        <v>0</v>
      </c>
      <c r="O25" s="17">
        <v>107453095871</v>
      </c>
      <c r="Q25" s="3">
        <v>0</v>
      </c>
      <c r="S25" s="3">
        <v>107453095871</v>
      </c>
    </row>
    <row r="26" spans="1:19" ht="18.75" x14ac:dyDescent="0.45">
      <c r="A26" s="2" t="s">
        <v>232</v>
      </c>
      <c r="C26" s="1">
        <v>0</v>
      </c>
      <c r="E26" s="5" t="s">
        <v>201</v>
      </c>
      <c r="G26" s="3">
        <v>18</v>
      </c>
      <c r="I26" s="3">
        <v>0</v>
      </c>
      <c r="K26" s="3">
        <v>0</v>
      </c>
      <c r="M26" s="3">
        <v>0</v>
      </c>
      <c r="O26" s="17">
        <v>100602689352</v>
      </c>
      <c r="Q26" s="3">
        <v>0</v>
      </c>
      <c r="S26" s="3">
        <v>100602689352</v>
      </c>
    </row>
    <row r="27" spans="1:19" ht="18.75" x14ac:dyDescent="0.45">
      <c r="A27" s="2" t="s">
        <v>90</v>
      </c>
      <c r="C27" s="1">
        <v>0</v>
      </c>
      <c r="E27" s="5" t="s">
        <v>92</v>
      </c>
      <c r="G27" s="3">
        <v>18.5</v>
      </c>
      <c r="I27" s="3">
        <v>1665743</v>
      </c>
      <c r="K27" s="3">
        <v>0</v>
      </c>
      <c r="M27" s="3">
        <v>1665743</v>
      </c>
      <c r="O27" s="17">
        <v>12491736</v>
      </c>
      <c r="Q27" s="3">
        <v>0</v>
      </c>
      <c r="S27" s="3">
        <v>12491736</v>
      </c>
    </row>
    <row r="28" spans="1:19" ht="18.75" x14ac:dyDescent="0.45">
      <c r="A28" s="2" t="s">
        <v>108</v>
      </c>
      <c r="C28" s="1">
        <v>0</v>
      </c>
      <c r="E28" s="5" t="s">
        <v>110</v>
      </c>
      <c r="G28" s="3">
        <v>18</v>
      </c>
      <c r="I28" s="3">
        <v>67025912</v>
      </c>
      <c r="K28" s="3">
        <v>0</v>
      </c>
      <c r="M28" s="3">
        <v>67025912</v>
      </c>
      <c r="O28" s="17">
        <v>499573546</v>
      </c>
      <c r="Q28" s="3">
        <v>0</v>
      </c>
      <c r="S28" s="3">
        <v>499573546</v>
      </c>
    </row>
    <row r="29" spans="1:19" ht="18.75" x14ac:dyDescent="0.45">
      <c r="A29" s="2" t="s">
        <v>233</v>
      </c>
      <c r="C29" s="1">
        <v>0</v>
      </c>
      <c r="E29" s="5" t="s">
        <v>234</v>
      </c>
      <c r="G29" s="3">
        <v>15</v>
      </c>
      <c r="I29" s="3">
        <v>0</v>
      </c>
      <c r="K29" s="3">
        <v>0</v>
      </c>
      <c r="M29" s="3">
        <v>0</v>
      </c>
      <c r="O29" s="17">
        <v>10684933</v>
      </c>
      <c r="Q29" s="3">
        <v>0</v>
      </c>
      <c r="S29" s="3">
        <v>10684933</v>
      </c>
    </row>
    <row r="30" spans="1:19" ht="18.75" x14ac:dyDescent="0.45">
      <c r="A30" s="2" t="s">
        <v>105</v>
      </c>
      <c r="C30" s="1">
        <v>0</v>
      </c>
      <c r="E30" s="5" t="s">
        <v>107</v>
      </c>
      <c r="G30" s="3">
        <v>17</v>
      </c>
      <c r="I30" s="3">
        <v>22160088954</v>
      </c>
      <c r="K30" s="3">
        <v>0</v>
      </c>
      <c r="M30" s="3">
        <v>22160088954</v>
      </c>
      <c r="O30" s="17">
        <v>182027259053</v>
      </c>
      <c r="Q30" s="3">
        <v>0</v>
      </c>
      <c r="S30" s="3">
        <v>182027259053</v>
      </c>
    </row>
    <row r="31" spans="1:19" ht="18.75" x14ac:dyDescent="0.45">
      <c r="A31" s="2" t="s">
        <v>121</v>
      </c>
      <c r="C31" s="1">
        <v>0</v>
      </c>
      <c r="E31" s="5" t="s">
        <v>123</v>
      </c>
      <c r="G31" s="3">
        <v>18</v>
      </c>
      <c r="I31" s="3">
        <v>22759741</v>
      </c>
      <c r="K31" s="3">
        <v>0</v>
      </c>
      <c r="M31" s="3">
        <v>22759741</v>
      </c>
      <c r="O31" s="17">
        <v>178625897</v>
      </c>
      <c r="Q31" s="3">
        <v>0</v>
      </c>
      <c r="S31" s="3">
        <v>178625897</v>
      </c>
    </row>
    <row r="32" spans="1:19" ht="18.75" x14ac:dyDescent="0.45">
      <c r="A32" s="2" t="s">
        <v>150</v>
      </c>
      <c r="C32" s="3">
        <v>27</v>
      </c>
      <c r="E32" s="5" t="s">
        <v>323</v>
      </c>
      <c r="G32" s="3">
        <v>0</v>
      </c>
      <c r="I32" s="3">
        <v>1139</v>
      </c>
      <c r="K32" s="3">
        <v>0</v>
      </c>
      <c r="M32" s="3">
        <v>1139</v>
      </c>
      <c r="O32" s="17">
        <v>8731</v>
      </c>
      <c r="Q32" s="3">
        <v>0</v>
      </c>
      <c r="S32" s="3">
        <v>8731</v>
      </c>
    </row>
    <row r="33" spans="1:19" ht="18.75" x14ac:dyDescent="0.45">
      <c r="A33" s="2" t="s">
        <v>158</v>
      </c>
      <c r="C33" s="3">
        <v>30</v>
      </c>
      <c r="E33" s="5" t="s">
        <v>323</v>
      </c>
      <c r="G33" s="3">
        <v>0</v>
      </c>
      <c r="I33" s="3">
        <v>2497071</v>
      </c>
      <c r="K33" s="3">
        <v>0</v>
      </c>
      <c r="M33" s="3">
        <v>2497071</v>
      </c>
      <c r="O33" s="17">
        <v>33624486</v>
      </c>
      <c r="Q33" s="3">
        <v>0</v>
      </c>
      <c r="S33" s="3">
        <v>33624486</v>
      </c>
    </row>
    <row r="34" spans="1:19" ht="18.75" x14ac:dyDescent="0.45">
      <c r="A34" s="2" t="s">
        <v>161</v>
      </c>
      <c r="C34" s="3">
        <v>31</v>
      </c>
      <c r="E34" s="5" t="s">
        <v>323</v>
      </c>
      <c r="G34" s="3">
        <v>0</v>
      </c>
      <c r="I34" s="3">
        <v>678597</v>
      </c>
      <c r="K34" s="3">
        <v>0</v>
      </c>
      <c r="M34" s="3">
        <v>678597</v>
      </c>
      <c r="O34" s="17">
        <v>700704</v>
      </c>
      <c r="Q34" s="3">
        <v>0</v>
      </c>
      <c r="S34" s="3">
        <v>700704</v>
      </c>
    </row>
    <row r="35" spans="1:19" ht="18.75" x14ac:dyDescent="0.45">
      <c r="A35" s="2" t="s">
        <v>163</v>
      </c>
      <c r="C35" s="3">
        <v>30</v>
      </c>
      <c r="E35" s="5" t="s">
        <v>323</v>
      </c>
      <c r="G35" s="3">
        <v>0</v>
      </c>
      <c r="I35" s="3">
        <v>3342</v>
      </c>
      <c r="K35" s="3">
        <v>0</v>
      </c>
      <c r="M35" s="3">
        <v>3342</v>
      </c>
      <c r="O35" s="17">
        <v>25458</v>
      </c>
      <c r="Q35" s="3">
        <v>0</v>
      </c>
      <c r="S35" s="3">
        <v>25458</v>
      </c>
    </row>
    <row r="36" spans="1:19" ht="18.75" x14ac:dyDescent="0.45">
      <c r="A36" s="2" t="s">
        <v>161</v>
      </c>
      <c r="C36" s="3">
        <v>14</v>
      </c>
      <c r="E36" s="5" t="s">
        <v>323</v>
      </c>
      <c r="G36" s="3">
        <v>18</v>
      </c>
      <c r="I36" s="3">
        <v>0</v>
      </c>
      <c r="K36" s="3">
        <v>0</v>
      </c>
      <c r="M36" s="3">
        <v>0</v>
      </c>
      <c r="O36" s="17">
        <v>23832493363</v>
      </c>
      <c r="Q36" s="3">
        <v>0</v>
      </c>
      <c r="S36" s="3">
        <v>23832493363</v>
      </c>
    </row>
    <row r="37" spans="1:19" ht="18.75" x14ac:dyDescent="0.45">
      <c r="A37" s="2" t="s">
        <v>161</v>
      </c>
      <c r="C37" s="3">
        <v>6</v>
      </c>
      <c r="E37" s="5" t="s">
        <v>323</v>
      </c>
      <c r="G37" s="3">
        <v>19</v>
      </c>
      <c r="I37" s="3">
        <v>0</v>
      </c>
      <c r="K37" s="3">
        <v>0</v>
      </c>
      <c r="M37" s="3">
        <v>0</v>
      </c>
      <c r="O37" s="17">
        <v>13263561762</v>
      </c>
      <c r="Q37" s="3">
        <v>0</v>
      </c>
      <c r="S37" s="3">
        <v>13263561762</v>
      </c>
    </row>
    <row r="38" spans="1:19" ht="18.75" x14ac:dyDescent="0.45">
      <c r="A38" s="2" t="s">
        <v>161</v>
      </c>
      <c r="C38" s="3">
        <v>19</v>
      </c>
      <c r="E38" s="5" t="s">
        <v>323</v>
      </c>
      <c r="G38" s="3">
        <v>18</v>
      </c>
      <c r="I38" s="3">
        <v>0</v>
      </c>
      <c r="K38" s="3">
        <v>0</v>
      </c>
      <c r="M38" s="3">
        <v>0</v>
      </c>
      <c r="O38" s="17">
        <v>10979013766</v>
      </c>
      <c r="Q38" s="3">
        <v>0</v>
      </c>
      <c r="S38" s="3">
        <v>10979013766</v>
      </c>
    </row>
    <row r="39" spans="1:19" ht="18.75" x14ac:dyDescent="0.45">
      <c r="A39" s="2" t="s">
        <v>167</v>
      </c>
      <c r="C39" s="3">
        <v>28</v>
      </c>
      <c r="E39" s="5" t="s">
        <v>323</v>
      </c>
      <c r="G39" s="3">
        <v>8</v>
      </c>
      <c r="I39" s="3">
        <v>134984514</v>
      </c>
      <c r="K39" s="3">
        <v>16764</v>
      </c>
      <c r="M39" s="3">
        <v>134967750</v>
      </c>
      <c r="O39" s="17">
        <v>135136397</v>
      </c>
      <c r="Q39" s="3">
        <v>17606</v>
      </c>
      <c r="S39" s="3">
        <v>135118791</v>
      </c>
    </row>
    <row r="40" spans="1:19" ht="18.75" x14ac:dyDescent="0.45">
      <c r="A40" s="2" t="s">
        <v>170</v>
      </c>
      <c r="C40" s="3">
        <v>11</v>
      </c>
      <c r="E40" s="5" t="s">
        <v>323</v>
      </c>
      <c r="G40" s="3">
        <v>0</v>
      </c>
      <c r="I40" s="3">
        <v>0</v>
      </c>
      <c r="K40" s="3">
        <v>0</v>
      </c>
      <c r="M40" s="3">
        <v>0</v>
      </c>
      <c r="O40" s="17">
        <v>17846</v>
      </c>
      <c r="Q40" s="3">
        <v>0</v>
      </c>
      <c r="S40" s="3">
        <v>17846</v>
      </c>
    </row>
    <row r="41" spans="1:19" ht="18.75" x14ac:dyDescent="0.45">
      <c r="A41" s="2" t="s">
        <v>173</v>
      </c>
      <c r="C41" s="3">
        <v>6</v>
      </c>
      <c r="E41" s="5" t="s">
        <v>323</v>
      </c>
      <c r="G41" s="3">
        <v>0</v>
      </c>
      <c r="I41" s="3">
        <v>398</v>
      </c>
      <c r="K41" s="3">
        <v>0</v>
      </c>
      <c r="M41" s="3">
        <v>398</v>
      </c>
      <c r="O41" s="17">
        <v>34468</v>
      </c>
      <c r="Q41" s="3">
        <v>0</v>
      </c>
      <c r="S41" s="3">
        <v>34468</v>
      </c>
    </row>
    <row r="42" spans="1:19" ht="18.75" x14ac:dyDescent="0.45">
      <c r="A42" s="2" t="s">
        <v>173</v>
      </c>
      <c r="C42" s="3">
        <v>7</v>
      </c>
      <c r="E42" s="5" t="s">
        <v>323</v>
      </c>
      <c r="G42" s="3">
        <v>20</v>
      </c>
      <c r="I42" s="3">
        <v>197070020</v>
      </c>
      <c r="K42" s="3">
        <v>0</v>
      </c>
      <c r="M42" s="3">
        <v>197070020</v>
      </c>
      <c r="O42" s="17">
        <v>197070020</v>
      </c>
      <c r="Q42" s="3">
        <v>0</v>
      </c>
      <c r="S42" s="3">
        <v>197070020</v>
      </c>
    </row>
    <row r="43" spans="1:19" ht="18.75" x14ac:dyDescent="0.45">
      <c r="A43" s="2" t="s">
        <v>173</v>
      </c>
      <c r="C43" s="3">
        <v>9</v>
      </c>
      <c r="E43" s="5" t="s">
        <v>323</v>
      </c>
      <c r="G43" s="3">
        <v>20</v>
      </c>
      <c r="I43" s="3">
        <v>105335313</v>
      </c>
      <c r="K43" s="3">
        <v>0</v>
      </c>
      <c r="M43" s="3">
        <v>105335313</v>
      </c>
      <c r="O43" s="17">
        <v>105335313</v>
      </c>
      <c r="Q43" s="3">
        <v>0</v>
      </c>
      <c r="S43" s="3">
        <v>105335313</v>
      </c>
    </row>
    <row r="44" spans="1:19" ht="18.75" x14ac:dyDescent="0.45">
      <c r="A44" s="2" t="s">
        <v>235</v>
      </c>
      <c r="C44" s="3">
        <v>31</v>
      </c>
      <c r="E44" s="5" t="s">
        <v>323</v>
      </c>
      <c r="G44" s="3">
        <v>18</v>
      </c>
      <c r="I44" s="3">
        <v>0</v>
      </c>
      <c r="K44" s="3">
        <v>0</v>
      </c>
      <c r="M44" s="3">
        <v>0</v>
      </c>
      <c r="O44" s="17">
        <v>4699720000</v>
      </c>
      <c r="Q44" s="3">
        <v>0</v>
      </c>
      <c r="S44" s="3">
        <v>4699720000</v>
      </c>
    </row>
    <row r="45" spans="1:19" ht="18.75" x14ac:dyDescent="0.45">
      <c r="A45" s="2" t="s">
        <v>173</v>
      </c>
      <c r="C45" s="3">
        <v>3</v>
      </c>
      <c r="E45" s="5" t="s">
        <v>323</v>
      </c>
      <c r="G45" s="3">
        <v>20</v>
      </c>
      <c r="I45" s="3">
        <v>537085194</v>
      </c>
      <c r="K45" s="3">
        <v>0</v>
      </c>
      <c r="M45" s="3">
        <v>537085194</v>
      </c>
      <c r="O45" s="17">
        <v>537085194</v>
      </c>
      <c r="Q45" s="3">
        <v>0</v>
      </c>
      <c r="S45" s="3">
        <v>537085194</v>
      </c>
    </row>
    <row r="46" spans="1:19" ht="18.75" x14ac:dyDescent="0.45">
      <c r="A46" s="2" t="s">
        <v>193</v>
      </c>
      <c r="C46" s="3">
        <v>21</v>
      </c>
      <c r="E46" s="5" t="s">
        <v>323</v>
      </c>
      <c r="G46" s="3">
        <v>20</v>
      </c>
      <c r="I46" s="3">
        <v>0</v>
      </c>
      <c r="K46" s="3">
        <v>0</v>
      </c>
      <c r="M46" s="3">
        <v>0</v>
      </c>
      <c r="O46" s="17">
        <v>19486058794</v>
      </c>
      <c r="Q46" s="3">
        <v>0</v>
      </c>
      <c r="S46" s="3">
        <v>19486058794</v>
      </c>
    </row>
    <row r="47" spans="1:19" ht="18.75" x14ac:dyDescent="0.45">
      <c r="A47" s="2" t="s">
        <v>173</v>
      </c>
      <c r="C47" s="3">
        <v>9</v>
      </c>
      <c r="E47" s="5" t="s">
        <v>323</v>
      </c>
      <c r="G47" s="3">
        <v>21</v>
      </c>
      <c r="I47" s="3">
        <v>169170595</v>
      </c>
      <c r="K47" s="3">
        <v>0</v>
      </c>
      <c r="M47" s="3">
        <v>169170595</v>
      </c>
      <c r="O47" s="17">
        <v>169170595</v>
      </c>
      <c r="Q47" s="3">
        <v>0</v>
      </c>
      <c r="S47" s="3">
        <v>169170595</v>
      </c>
    </row>
    <row r="48" spans="1:19" ht="18.75" x14ac:dyDescent="0.45">
      <c r="A48" s="2" t="s">
        <v>167</v>
      </c>
      <c r="C48" s="3">
        <v>17</v>
      </c>
      <c r="E48" s="5" t="s">
        <v>323</v>
      </c>
      <c r="G48" s="3">
        <v>22</v>
      </c>
      <c r="I48" s="3">
        <v>0</v>
      </c>
      <c r="K48" s="3">
        <v>0</v>
      </c>
      <c r="M48" s="3">
        <v>0</v>
      </c>
      <c r="O48" s="17">
        <v>37550684877</v>
      </c>
      <c r="Q48" s="3">
        <v>0</v>
      </c>
      <c r="S48" s="3">
        <v>37550684877</v>
      </c>
    </row>
    <row r="49" spans="1:19" ht="18.75" x14ac:dyDescent="0.45">
      <c r="A49" s="2" t="s">
        <v>173</v>
      </c>
      <c r="C49" s="3">
        <v>30</v>
      </c>
      <c r="E49" s="5" t="s">
        <v>323</v>
      </c>
      <c r="G49" s="3">
        <v>22</v>
      </c>
      <c r="I49" s="3">
        <v>62684920</v>
      </c>
      <c r="K49" s="3">
        <v>0</v>
      </c>
      <c r="M49" s="3">
        <v>62684920</v>
      </c>
      <c r="O49" s="17">
        <v>12225972573</v>
      </c>
      <c r="Q49" s="3">
        <v>0</v>
      </c>
      <c r="S49" s="3">
        <v>12225972573</v>
      </c>
    </row>
    <row r="50" spans="1:19" ht="18.75" x14ac:dyDescent="0.45">
      <c r="A50" s="2" t="s">
        <v>173</v>
      </c>
      <c r="C50" s="3">
        <v>7</v>
      </c>
      <c r="E50" s="5" t="s">
        <v>323</v>
      </c>
      <c r="G50" s="3">
        <v>22</v>
      </c>
      <c r="I50" s="3">
        <v>47019241</v>
      </c>
      <c r="K50" s="3">
        <v>0</v>
      </c>
      <c r="M50" s="3">
        <v>47019241</v>
      </c>
      <c r="O50" s="17">
        <v>9208663061</v>
      </c>
      <c r="Q50" s="3">
        <v>0</v>
      </c>
      <c r="S50" s="3">
        <v>9208663061</v>
      </c>
    </row>
    <row r="51" spans="1:19" ht="18.75" x14ac:dyDescent="0.45">
      <c r="A51" s="2" t="s">
        <v>173</v>
      </c>
      <c r="C51" s="3">
        <v>12</v>
      </c>
      <c r="E51" s="5" t="s">
        <v>323</v>
      </c>
      <c r="G51" s="3">
        <v>22</v>
      </c>
      <c r="I51" s="3">
        <v>406685905</v>
      </c>
      <c r="K51" s="3">
        <v>0</v>
      </c>
      <c r="M51" s="3">
        <v>406685905</v>
      </c>
      <c r="O51" s="17">
        <v>79576548908</v>
      </c>
      <c r="Q51" s="3">
        <v>0</v>
      </c>
      <c r="S51" s="3">
        <v>79576548908</v>
      </c>
    </row>
    <row r="52" spans="1:19" ht="18.75" x14ac:dyDescent="0.45">
      <c r="A52" s="2" t="s">
        <v>173</v>
      </c>
      <c r="C52" s="3">
        <v>13</v>
      </c>
      <c r="E52" s="5" t="s">
        <v>323</v>
      </c>
      <c r="G52" s="3">
        <v>22</v>
      </c>
      <c r="I52" s="3">
        <v>390198639</v>
      </c>
      <c r="K52" s="3">
        <v>0</v>
      </c>
      <c r="M52" s="3">
        <v>390198639</v>
      </c>
      <c r="O52" s="17">
        <v>76335404059</v>
      </c>
      <c r="Q52" s="3">
        <v>0</v>
      </c>
      <c r="S52" s="3">
        <v>76335404059</v>
      </c>
    </row>
    <row r="53" spans="1:19" ht="18.75" x14ac:dyDescent="0.45">
      <c r="A53" s="2" t="s">
        <v>167</v>
      </c>
      <c r="C53" s="3">
        <v>13</v>
      </c>
      <c r="E53" s="5" t="s">
        <v>323</v>
      </c>
      <c r="G53" s="3">
        <v>22</v>
      </c>
      <c r="I53" s="3">
        <v>0</v>
      </c>
      <c r="K53" s="3">
        <v>0</v>
      </c>
      <c r="M53" s="3">
        <v>0</v>
      </c>
      <c r="O53" s="17">
        <v>43198356162</v>
      </c>
      <c r="Q53" s="3">
        <v>0</v>
      </c>
      <c r="S53" s="3">
        <v>43198356162</v>
      </c>
    </row>
    <row r="54" spans="1:19" ht="18.75" x14ac:dyDescent="0.45">
      <c r="A54" s="2" t="s">
        <v>193</v>
      </c>
      <c r="C54" s="3">
        <v>13</v>
      </c>
      <c r="E54" s="5" t="s">
        <v>323</v>
      </c>
      <c r="G54" s="3">
        <v>20</v>
      </c>
      <c r="I54" s="3">
        <v>0</v>
      </c>
      <c r="K54" s="3">
        <v>0</v>
      </c>
      <c r="M54" s="3">
        <v>0</v>
      </c>
      <c r="O54" s="17">
        <v>45567123228</v>
      </c>
      <c r="Q54" s="3">
        <v>0</v>
      </c>
      <c r="S54" s="3">
        <v>45567123228</v>
      </c>
    </row>
    <row r="55" spans="1:19" ht="18.75" x14ac:dyDescent="0.45">
      <c r="A55" s="2" t="s">
        <v>167</v>
      </c>
      <c r="C55" s="3">
        <v>11</v>
      </c>
      <c r="E55" s="5" t="s">
        <v>323</v>
      </c>
      <c r="G55" s="3">
        <v>22</v>
      </c>
      <c r="I55" s="3">
        <v>0</v>
      </c>
      <c r="K55" s="3">
        <v>0</v>
      </c>
      <c r="M55" s="3">
        <v>0</v>
      </c>
      <c r="O55" s="17">
        <v>4303561626</v>
      </c>
      <c r="Q55" s="3">
        <v>0</v>
      </c>
      <c r="S55" s="3">
        <v>4303561626</v>
      </c>
    </row>
    <row r="56" spans="1:19" ht="18.75" x14ac:dyDescent="0.45">
      <c r="A56" s="2" t="s">
        <v>170</v>
      </c>
      <c r="C56" s="3">
        <v>13</v>
      </c>
      <c r="E56" s="5" t="s">
        <v>323</v>
      </c>
      <c r="G56" s="3">
        <v>23</v>
      </c>
      <c r="I56" s="3">
        <v>0</v>
      </c>
      <c r="K56" s="3">
        <v>0</v>
      </c>
      <c r="M56" s="3">
        <v>0</v>
      </c>
      <c r="O56" s="17">
        <v>31494246546</v>
      </c>
      <c r="Q56" s="3">
        <v>0</v>
      </c>
      <c r="S56" s="3">
        <v>31494246546</v>
      </c>
    </row>
    <row r="57" spans="1:19" ht="18.75" x14ac:dyDescent="0.45">
      <c r="A57" s="2" t="s">
        <v>167</v>
      </c>
      <c r="C57" s="3">
        <v>21</v>
      </c>
      <c r="E57" s="5" t="s">
        <v>323</v>
      </c>
      <c r="G57" s="3">
        <v>22</v>
      </c>
      <c r="I57" s="3">
        <v>0</v>
      </c>
      <c r="K57" s="3">
        <v>0</v>
      </c>
      <c r="M57" s="3">
        <v>0</v>
      </c>
      <c r="O57" s="17">
        <v>3427419168</v>
      </c>
      <c r="Q57" s="3">
        <v>0</v>
      </c>
      <c r="S57" s="3">
        <v>3427419168</v>
      </c>
    </row>
    <row r="58" spans="1:19" ht="18.75" x14ac:dyDescent="0.45">
      <c r="A58" s="2" t="s">
        <v>236</v>
      </c>
      <c r="C58" s="3">
        <v>11</v>
      </c>
      <c r="E58" s="5" t="s">
        <v>323</v>
      </c>
      <c r="G58" s="3">
        <v>22</v>
      </c>
      <c r="I58" s="3">
        <v>0</v>
      </c>
      <c r="K58" s="3">
        <v>0</v>
      </c>
      <c r="M58" s="3">
        <v>0</v>
      </c>
      <c r="O58" s="17">
        <v>26629041074</v>
      </c>
      <c r="Q58" s="3">
        <v>0</v>
      </c>
      <c r="S58" s="3">
        <v>26629041074</v>
      </c>
    </row>
    <row r="59" spans="1:19" ht="18.75" x14ac:dyDescent="0.45">
      <c r="A59" s="2" t="s">
        <v>167</v>
      </c>
      <c r="C59" s="3">
        <v>7</v>
      </c>
      <c r="E59" s="5" t="s">
        <v>323</v>
      </c>
      <c r="G59" s="3">
        <v>22</v>
      </c>
      <c r="I59" s="3">
        <v>0</v>
      </c>
      <c r="K59" s="3">
        <v>0</v>
      </c>
      <c r="M59" s="3">
        <v>0</v>
      </c>
      <c r="O59" s="17">
        <v>41046575315</v>
      </c>
      <c r="Q59" s="3">
        <v>0</v>
      </c>
      <c r="S59" s="3">
        <v>41046575315</v>
      </c>
    </row>
    <row r="60" spans="1:19" ht="18.75" x14ac:dyDescent="0.45">
      <c r="A60" s="2" t="s">
        <v>167</v>
      </c>
      <c r="C60" s="3">
        <v>6</v>
      </c>
      <c r="E60" s="5" t="s">
        <v>323</v>
      </c>
      <c r="G60" s="3">
        <v>22</v>
      </c>
      <c r="I60" s="3">
        <v>0</v>
      </c>
      <c r="K60" s="3">
        <v>0</v>
      </c>
      <c r="M60" s="3">
        <v>0</v>
      </c>
      <c r="O60" s="17">
        <v>50967671216</v>
      </c>
      <c r="Q60" s="3">
        <v>0</v>
      </c>
      <c r="S60" s="3">
        <v>50967671216</v>
      </c>
    </row>
    <row r="61" spans="1:19" ht="18.75" x14ac:dyDescent="0.45">
      <c r="A61" s="2" t="s">
        <v>167</v>
      </c>
      <c r="C61" s="3">
        <v>7</v>
      </c>
      <c r="E61" s="5" t="s">
        <v>323</v>
      </c>
      <c r="G61" s="3">
        <v>22</v>
      </c>
      <c r="I61" s="3">
        <v>0</v>
      </c>
      <c r="K61" s="3">
        <v>0</v>
      </c>
      <c r="M61" s="3">
        <v>0</v>
      </c>
      <c r="O61" s="17">
        <v>6817106835</v>
      </c>
      <c r="Q61" s="3">
        <v>0</v>
      </c>
      <c r="S61" s="3">
        <v>6817106835</v>
      </c>
    </row>
    <row r="62" spans="1:19" ht="18.75" x14ac:dyDescent="0.45">
      <c r="A62" s="2" t="s">
        <v>176</v>
      </c>
      <c r="C62" s="3">
        <v>1</v>
      </c>
      <c r="E62" s="5" t="s">
        <v>323</v>
      </c>
      <c r="G62" s="3">
        <v>20</v>
      </c>
      <c r="I62" s="3">
        <v>15933100334</v>
      </c>
      <c r="K62" s="3">
        <v>-651173</v>
      </c>
      <c r="M62" s="3">
        <v>15933751507</v>
      </c>
      <c r="O62" s="17">
        <v>61522141374</v>
      </c>
      <c r="Q62" s="3">
        <v>144038</v>
      </c>
      <c r="S62" s="3">
        <v>61521997336</v>
      </c>
    </row>
    <row r="63" spans="1:19" ht="18.75" x14ac:dyDescent="0.45">
      <c r="A63" s="2" t="s">
        <v>170</v>
      </c>
      <c r="C63" s="3">
        <v>16</v>
      </c>
      <c r="E63" s="5" t="s">
        <v>323</v>
      </c>
      <c r="G63" s="3">
        <v>23</v>
      </c>
      <c r="I63" s="3">
        <v>0</v>
      </c>
      <c r="K63" s="3">
        <v>0</v>
      </c>
      <c r="M63" s="3">
        <v>0</v>
      </c>
      <c r="O63" s="17">
        <v>31884931464</v>
      </c>
      <c r="Q63" s="3">
        <v>0</v>
      </c>
      <c r="S63" s="3">
        <v>31884931464</v>
      </c>
    </row>
    <row r="64" spans="1:19" ht="18.75" x14ac:dyDescent="0.45">
      <c r="A64" s="2" t="s">
        <v>170</v>
      </c>
      <c r="C64" s="3">
        <v>17</v>
      </c>
      <c r="E64" s="5" t="s">
        <v>323</v>
      </c>
      <c r="G64" s="3">
        <v>23</v>
      </c>
      <c r="I64" s="3">
        <v>0</v>
      </c>
      <c r="K64" s="3">
        <v>0</v>
      </c>
      <c r="M64" s="3">
        <v>0</v>
      </c>
      <c r="O64" s="17">
        <v>32029862992</v>
      </c>
      <c r="Q64" s="3">
        <v>0</v>
      </c>
      <c r="S64" s="3">
        <v>32029862992</v>
      </c>
    </row>
    <row r="65" spans="1:19" ht="18.75" x14ac:dyDescent="0.45">
      <c r="A65" s="2" t="s">
        <v>237</v>
      </c>
      <c r="C65" s="3">
        <v>1</v>
      </c>
      <c r="E65" s="5" t="s">
        <v>323</v>
      </c>
      <c r="G65" s="3">
        <v>20</v>
      </c>
      <c r="I65" s="3">
        <v>0</v>
      </c>
      <c r="K65" s="3">
        <v>0</v>
      </c>
      <c r="M65" s="3">
        <v>0</v>
      </c>
      <c r="O65" s="17">
        <v>20909588991</v>
      </c>
      <c r="Q65" s="3">
        <v>0</v>
      </c>
      <c r="S65" s="3">
        <v>20909588991</v>
      </c>
    </row>
    <row r="66" spans="1:19" ht="18.75" x14ac:dyDescent="0.45">
      <c r="A66" s="2" t="s">
        <v>180</v>
      </c>
      <c r="C66" s="3">
        <v>5</v>
      </c>
      <c r="E66" s="5" t="s">
        <v>323</v>
      </c>
      <c r="G66" s="3">
        <v>10</v>
      </c>
      <c r="I66" s="3">
        <v>56517442</v>
      </c>
      <c r="K66" s="3">
        <v>0</v>
      </c>
      <c r="M66" s="3">
        <v>56517442</v>
      </c>
      <c r="O66" s="17">
        <v>56517470</v>
      </c>
      <c r="Q66" s="3">
        <v>0</v>
      </c>
      <c r="S66" s="3">
        <v>56517470</v>
      </c>
    </row>
    <row r="67" spans="1:19" ht="18.75" x14ac:dyDescent="0.45">
      <c r="A67" s="2" t="s">
        <v>180</v>
      </c>
      <c r="C67" s="3">
        <v>5</v>
      </c>
      <c r="E67" s="5" t="s">
        <v>323</v>
      </c>
      <c r="G67" s="3">
        <v>22</v>
      </c>
      <c r="I67" s="3">
        <v>1131246411</v>
      </c>
      <c r="K67" s="3">
        <v>-3877225</v>
      </c>
      <c r="M67" s="3">
        <v>1135123636</v>
      </c>
      <c r="O67" s="17">
        <v>55088506683</v>
      </c>
      <c r="Q67" s="3">
        <v>0</v>
      </c>
      <c r="S67" s="3">
        <v>55088506683</v>
      </c>
    </row>
    <row r="68" spans="1:19" ht="18.75" x14ac:dyDescent="0.45">
      <c r="A68" s="2" t="s">
        <v>167</v>
      </c>
      <c r="C68" s="3">
        <v>25</v>
      </c>
      <c r="E68" s="5" t="s">
        <v>323</v>
      </c>
      <c r="G68" s="3">
        <v>22</v>
      </c>
      <c r="I68" s="3">
        <v>0</v>
      </c>
      <c r="K68" s="3">
        <v>0</v>
      </c>
      <c r="M68" s="3">
        <v>0</v>
      </c>
      <c r="O68" s="17">
        <v>50397081791</v>
      </c>
      <c r="Q68" s="3">
        <v>0</v>
      </c>
      <c r="S68" s="3">
        <v>50397081791</v>
      </c>
    </row>
    <row r="69" spans="1:19" ht="18.75" x14ac:dyDescent="0.45">
      <c r="A69" s="2" t="s">
        <v>183</v>
      </c>
      <c r="C69" s="3">
        <v>1</v>
      </c>
      <c r="E69" s="5" t="s">
        <v>323</v>
      </c>
      <c r="G69" s="3">
        <v>20</v>
      </c>
      <c r="I69" s="3">
        <v>0</v>
      </c>
      <c r="K69" s="3">
        <v>0</v>
      </c>
      <c r="M69" s="3">
        <v>0</v>
      </c>
      <c r="O69" s="17">
        <v>28767123280</v>
      </c>
      <c r="Q69" s="3">
        <v>0</v>
      </c>
      <c r="S69" s="3">
        <v>28767123280</v>
      </c>
    </row>
    <row r="70" spans="1:19" ht="18.75" x14ac:dyDescent="0.45">
      <c r="A70" s="2" t="s">
        <v>167</v>
      </c>
      <c r="C70" s="3">
        <v>3</v>
      </c>
      <c r="E70" s="5" t="s">
        <v>323</v>
      </c>
      <c r="G70" s="3">
        <v>22</v>
      </c>
      <c r="I70" s="3">
        <v>0</v>
      </c>
      <c r="K70" s="3">
        <v>0</v>
      </c>
      <c r="M70" s="3">
        <v>0</v>
      </c>
      <c r="O70" s="17">
        <v>31426849315</v>
      </c>
      <c r="Q70" s="3">
        <v>0</v>
      </c>
      <c r="S70" s="3">
        <v>31426849315</v>
      </c>
    </row>
    <row r="71" spans="1:19" ht="18.75" x14ac:dyDescent="0.45">
      <c r="A71" s="2" t="s">
        <v>173</v>
      </c>
      <c r="C71" s="3">
        <v>8</v>
      </c>
      <c r="E71" s="5" t="s">
        <v>323</v>
      </c>
      <c r="G71" s="3">
        <v>22</v>
      </c>
      <c r="I71" s="3">
        <v>0</v>
      </c>
      <c r="K71" s="3">
        <v>0</v>
      </c>
      <c r="M71" s="3">
        <v>0</v>
      </c>
      <c r="O71" s="17">
        <v>37369863014</v>
      </c>
      <c r="Q71" s="3">
        <v>0</v>
      </c>
      <c r="S71" s="3">
        <v>37369863014</v>
      </c>
    </row>
    <row r="72" spans="1:19" ht="18.75" x14ac:dyDescent="0.45">
      <c r="A72" s="2" t="s">
        <v>170</v>
      </c>
      <c r="C72" s="3">
        <v>8</v>
      </c>
      <c r="E72" s="5" t="s">
        <v>323</v>
      </c>
      <c r="G72" s="3">
        <v>23</v>
      </c>
      <c r="I72" s="3">
        <v>0</v>
      </c>
      <c r="K72" s="3">
        <v>-42998733</v>
      </c>
      <c r="M72" s="3">
        <v>42998733</v>
      </c>
      <c r="O72" s="17">
        <v>64273972572</v>
      </c>
      <c r="Q72" s="3">
        <v>0</v>
      </c>
      <c r="S72" s="3">
        <v>64273972572</v>
      </c>
    </row>
    <row r="73" spans="1:19" ht="18.75" x14ac:dyDescent="0.45">
      <c r="A73" s="2" t="s">
        <v>183</v>
      </c>
      <c r="C73" s="3">
        <v>8</v>
      </c>
      <c r="E73" s="5" t="s">
        <v>323</v>
      </c>
      <c r="G73" s="3">
        <v>20</v>
      </c>
      <c r="I73" s="3">
        <v>101446531551</v>
      </c>
      <c r="K73" s="3">
        <v>-2679660</v>
      </c>
      <c r="M73" s="3">
        <v>101449211211</v>
      </c>
      <c r="O73" s="17">
        <v>248706805499</v>
      </c>
      <c r="Q73" s="3">
        <v>11957342</v>
      </c>
      <c r="S73" s="3">
        <v>248694848157</v>
      </c>
    </row>
    <row r="74" spans="1:19" ht="18.75" x14ac:dyDescent="0.45">
      <c r="A74" s="2" t="s">
        <v>167</v>
      </c>
      <c r="C74" s="3">
        <v>16</v>
      </c>
      <c r="E74" s="5" t="s">
        <v>323</v>
      </c>
      <c r="G74" s="3">
        <v>22</v>
      </c>
      <c r="I74" s="3">
        <v>0</v>
      </c>
      <c r="K74" s="3">
        <v>0</v>
      </c>
      <c r="M74" s="3">
        <v>0</v>
      </c>
      <c r="O74" s="17">
        <v>13561643820</v>
      </c>
      <c r="Q74" s="3">
        <v>0</v>
      </c>
      <c r="S74" s="3">
        <v>13561643820</v>
      </c>
    </row>
    <row r="75" spans="1:19" ht="18.75" x14ac:dyDescent="0.45">
      <c r="A75" s="2" t="s">
        <v>170</v>
      </c>
      <c r="C75" s="3">
        <v>30</v>
      </c>
      <c r="E75" s="5" t="s">
        <v>323</v>
      </c>
      <c r="G75" s="3">
        <v>23</v>
      </c>
      <c r="I75" s="3">
        <v>23441095873</v>
      </c>
      <c r="K75" s="3">
        <v>-14029401</v>
      </c>
      <c r="M75" s="3">
        <v>23455125274</v>
      </c>
      <c r="O75" s="17">
        <v>47638356129</v>
      </c>
      <c r="Q75" s="3">
        <v>0</v>
      </c>
      <c r="S75" s="3">
        <v>47638356129</v>
      </c>
    </row>
    <row r="76" spans="1:19" ht="18.75" x14ac:dyDescent="0.45">
      <c r="A76" s="2" t="s">
        <v>183</v>
      </c>
      <c r="C76" s="3">
        <v>1</v>
      </c>
      <c r="E76" s="5" t="s">
        <v>323</v>
      </c>
      <c r="G76" s="3">
        <v>20</v>
      </c>
      <c r="I76" s="3">
        <v>38153436360</v>
      </c>
      <c r="K76" s="3">
        <v>-450120</v>
      </c>
      <c r="M76" s="3">
        <v>38153886480</v>
      </c>
      <c r="O76" s="17">
        <v>64208230876</v>
      </c>
      <c r="Q76" s="3">
        <v>450119</v>
      </c>
      <c r="S76" s="3">
        <v>64207780757</v>
      </c>
    </row>
    <row r="77" spans="1:19" ht="18.75" x14ac:dyDescent="0.45">
      <c r="A77" s="2" t="s">
        <v>170</v>
      </c>
      <c r="C77" s="3">
        <v>1</v>
      </c>
      <c r="E77" s="5" t="s">
        <v>323</v>
      </c>
      <c r="G77" s="3">
        <v>23</v>
      </c>
      <c r="I77" s="3">
        <v>2734794518</v>
      </c>
      <c r="K77" s="3">
        <v>-1666655</v>
      </c>
      <c r="M77" s="3">
        <v>2736461173</v>
      </c>
      <c r="O77" s="17">
        <v>5381369858</v>
      </c>
      <c r="Q77" s="3">
        <v>0</v>
      </c>
      <c r="S77" s="3">
        <v>5381369858</v>
      </c>
    </row>
    <row r="78" spans="1:19" ht="18.75" x14ac:dyDescent="0.45">
      <c r="A78" s="2" t="s">
        <v>167</v>
      </c>
      <c r="C78" s="3">
        <v>5</v>
      </c>
      <c r="E78" s="5" t="s">
        <v>323</v>
      </c>
      <c r="G78" s="3">
        <v>22.5</v>
      </c>
      <c r="I78" s="3">
        <v>46182143825</v>
      </c>
      <c r="K78" s="3">
        <v>0</v>
      </c>
      <c r="M78" s="3">
        <v>46182143825</v>
      </c>
      <c r="O78" s="17">
        <v>84915554775</v>
      </c>
      <c r="Q78" s="3">
        <v>117627929</v>
      </c>
      <c r="S78" s="3">
        <v>84797926846</v>
      </c>
    </row>
    <row r="79" spans="1:19" ht="18.75" x14ac:dyDescent="0.45">
      <c r="A79" s="2" t="s">
        <v>193</v>
      </c>
      <c r="C79" s="3">
        <v>5</v>
      </c>
      <c r="E79" s="5" t="s">
        <v>323</v>
      </c>
      <c r="G79" s="3">
        <v>22</v>
      </c>
      <c r="I79" s="3">
        <v>26158904096</v>
      </c>
      <c r="K79" s="3">
        <v>0</v>
      </c>
      <c r="M79" s="3">
        <v>26158904096</v>
      </c>
      <c r="O79" s="17">
        <v>48098630112</v>
      </c>
      <c r="Q79" s="3">
        <v>64678133</v>
      </c>
      <c r="S79" s="3">
        <v>48033951979</v>
      </c>
    </row>
    <row r="80" spans="1:19" ht="18.75" x14ac:dyDescent="0.45">
      <c r="A80" s="2" t="s">
        <v>195</v>
      </c>
      <c r="C80" s="3">
        <v>7</v>
      </c>
      <c r="E80" s="5" t="s">
        <v>323</v>
      </c>
      <c r="G80" s="3">
        <v>8</v>
      </c>
      <c r="I80" s="3">
        <v>11580</v>
      </c>
      <c r="K80" s="3">
        <v>18</v>
      </c>
      <c r="M80" s="3">
        <v>11562</v>
      </c>
      <c r="O80" s="17">
        <v>11580</v>
      </c>
      <c r="Q80" s="3">
        <v>18</v>
      </c>
      <c r="S80" s="3">
        <v>11562</v>
      </c>
    </row>
    <row r="81" spans="1:19" ht="18.75" x14ac:dyDescent="0.45">
      <c r="A81" s="2" t="s">
        <v>195</v>
      </c>
      <c r="C81" s="3">
        <v>11</v>
      </c>
      <c r="E81" s="5" t="s">
        <v>323</v>
      </c>
      <c r="G81" s="3">
        <v>21</v>
      </c>
      <c r="I81" s="3">
        <v>1961917801</v>
      </c>
      <c r="K81" s="3">
        <v>0</v>
      </c>
      <c r="M81" s="3">
        <v>1961917801</v>
      </c>
      <c r="O81" s="17">
        <v>3227671221</v>
      </c>
      <c r="Q81" s="3">
        <v>7960280</v>
      </c>
      <c r="S81" s="3">
        <v>3219710941</v>
      </c>
    </row>
    <row r="82" spans="1:19" ht="18.75" x14ac:dyDescent="0.45">
      <c r="A82" s="2" t="s">
        <v>199</v>
      </c>
      <c r="C82" s="3">
        <v>15</v>
      </c>
      <c r="E82" s="5" t="s">
        <v>323</v>
      </c>
      <c r="G82" s="3">
        <v>22.5</v>
      </c>
      <c r="I82" s="3">
        <v>14599726024</v>
      </c>
      <c r="K82" s="3">
        <v>-1</v>
      </c>
      <c r="M82" s="3">
        <v>14599726025</v>
      </c>
      <c r="O82" s="17">
        <v>21674575337</v>
      </c>
      <c r="Q82" s="3">
        <v>64818775</v>
      </c>
      <c r="S82" s="3">
        <v>21609756562</v>
      </c>
    </row>
    <row r="83" spans="1:19" ht="18.75" x14ac:dyDescent="0.45">
      <c r="A83" s="2" t="s">
        <v>167</v>
      </c>
      <c r="C83" s="3">
        <v>21</v>
      </c>
      <c r="E83" s="5" t="s">
        <v>323</v>
      </c>
      <c r="G83" s="3">
        <v>22.5</v>
      </c>
      <c r="I83" s="3">
        <v>20638356144</v>
      </c>
      <c r="K83" s="3">
        <v>0</v>
      </c>
      <c r="M83" s="3">
        <v>20638356144</v>
      </c>
      <c r="O83" s="17">
        <v>27295890384</v>
      </c>
      <c r="Q83" s="3">
        <v>85081748</v>
      </c>
      <c r="S83" s="3">
        <v>27210808636</v>
      </c>
    </row>
    <row r="84" spans="1:19" ht="18.75" x14ac:dyDescent="0.45">
      <c r="A84" s="2" t="s">
        <v>170</v>
      </c>
      <c r="C84" s="3">
        <v>26</v>
      </c>
      <c r="E84" s="5" t="s">
        <v>323</v>
      </c>
      <c r="G84" s="3">
        <v>23</v>
      </c>
      <c r="I84" s="3">
        <v>9376438343</v>
      </c>
      <c r="K84" s="3">
        <v>62804384</v>
      </c>
      <c r="M84" s="3">
        <v>9313633959</v>
      </c>
      <c r="O84" s="17">
        <v>10888767108</v>
      </c>
      <c r="Q84" s="3">
        <v>87182318</v>
      </c>
      <c r="S84" s="3">
        <v>10801584790</v>
      </c>
    </row>
    <row r="85" spans="1:19" ht="18.75" x14ac:dyDescent="0.45">
      <c r="A85" s="2" t="s">
        <v>170</v>
      </c>
      <c r="C85" s="3">
        <v>3</v>
      </c>
      <c r="E85" s="5" t="s">
        <v>323</v>
      </c>
      <c r="G85" s="3">
        <v>23</v>
      </c>
      <c r="I85" s="3">
        <v>6704657512</v>
      </c>
      <c r="K85" s="3">
        <v>12650643</v>
      </c>
      <c r="M85" s="3">
        <v>6692006869</v>
      </c>
      <c r="O85" s="17">
        <v>6704657512</v>
      </c>
      <c r="Q85" s="3">
        <v>12650643</v>
      </c>
      <c r="S85" s="3">
        <v>6692006869</v>
      </c>
    </row>
    <row r="86" spans="1:19" ht="18.75" x14ac:dyDescent="0.45">
      <c r="A86" s="2" t="s">
        <v>170</v>
      </c>
      <c r="C86" s="3">
        <v>9</v>
      </c>
      <c r="E86" s="5" t="s">
        <v>323</v>
      </c>
      <c r="G86" s="3">
        <v>23</v>
      </c>
      <c r="I86" s="3">
        <v>11644931496</v>
      </c>
      <c r="K86" s="3">
        <v>65668696</v>
      </c>
      <c r="M86" s="3">
        <v>11579262800</v>
      </c>
      <c r="O86" s="17">
        <v>11644931496</v>
      </c>
      <c r="Q86" s="3">
        <v>65668696</v>
      </c>
      <c r="S86" s="3">
        <v>11579262800</v>
      </c>
    </row>
    <row r="87" spans="1:19" ht="18.75" x14ac:dyDescent="0.45">
      <c r="A87" s="2" t="s">
        <v>176</v>
      </c>
      <c r="C87" s="3">
        <v>19</v>
      </c>
      <c r="E87" s="5" t="s">
        <v>323</v>
      </c>
      <c r="G87" s="3">
        <v>18</v>
      </c>
      <c r="I87" s="3">
        <v>34958694018</v>
      </c>
      <c r="K87" s="3">
        <v>201425859</v>
      </c>
      <c r="M87" s="3">
        <v>34757268159</v>
      </c>
      <c r="O87" s="17">
        <v>34958694018</v>
      </c>
      <c r="Q87" s="3">
        <v>201425859</v>
      </c>
      <c r="S87" s="3">
        <v>34757268159</v>
      </c>
    </row>
    <row r="88" spans="1:19" ht="18.75" x14ac:dyDescent="0.45">
      <c r="A88" s="2" t="s">
        <v>170</v>
      </c>
      <c r="C88" s="3">
        <v>22</v>
      </c>
      <c r="E88" s="5" t="s">
        <v>323</v>
      </c>
      <c r="G88" s="3">
        <v>23</v>
      </c>
      <c r="I88" s="3">
        <v>1247671224</v>
      </c>
      <c r="K88" s="3">
        <v>17059981</v>
      </c>
      <c r="M88" s="3">
        <v>1230611243</v>
      </c>
      <c r="O88" s="17">
        <v>1247671224</v>
      </c>
      <c r="Q88" s="3">
        <v>17059981</v>
      </c>
      <c r="S88" s="3">
        <v>1230611243</v>
      </c>
    </row>
    <row r="89" spans="1:19" ht="18.75" x14ac:dyDescent="0.45">
      <c r="A89" s="2" t="s">
        <v>212</v>
      </c>
      <c r="C89" s="3">
        <v>26</v>
      </c>
      <c r="E89" s="5" t="s">
        <v>323</v>
      </c>
      <c r="G89" s="3">
        <v>23</v>
      </c>
      <c r="I89" s="3">
        <v>1827397260</v>
      </c>
      <c r="K89" s="3">
        <v>29456670</v>
      </c>
      <c r="M89" s="3">
        <v>1797940590</v>
      </c>
      <c r="O89" s="17">
        <v>1827397260</v>
      </c>
      <c r="Q89" s="3">
        <v>29456670</v>
      </c>
      <c r="S89" s="3">
        <v>1797940590</v>
      </c>
    </row>
    <row r="90" spans="1:19" ht="18.75" thickBot="1" x14ac:dyDescent="0.45">
      <c r="I90" s="20">
        <f>SUM(I8:I89)</f>
        <v>902961574146</v>
      </c>
      <c r="K90" s="20">
        <f>SUM(K32:K89)</f>
        <v>322730047</v>
      </c>
      <c r="M90" s="20">
        <f>SUM(M8:M89)</f>
        <v>902638844099</v>
      </c>
      <c r="O90" s="21">
        <f>SUM(O8:O89)</f>
        <v>4967512590325</v>
      </c>
      <c r="Q90" s="20">
        <f>SUM(Q32:Q89)</f>
        <v>766180155</v>
      </c>
      <c r="S90" s="20">
        <f>SUM(S8:S89)</f>
        <v>4966746410170</v>
      </c>
    </row>
    <row r="91" spans="1:19" ht="18.75" thickTop="1" x14ac:dyDescent="0.4"/>
    <row r="92" spans="1:19" x14ac:dyDescent="0.4">
      <c r="O92" s="22"/>
    </row>
    <row r="93" spans="1:19" x14ac:dyDescent="0.4">
      <c r="O93" s="23"/>
    </row>
    <row r="94" spans="1:19" x14ac:dyDescent="0.4">
      <c r="O94" s="2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workbookViewId="0">
      <selection activeCell="S8" sqref="S8:S14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28" t="s">
        <v>3</v>
      </c>
      <c r="C6" s="29" t="s">
        <v>238</v>
      </c>
      <c r="D6" s="29" t="s">
        <v>238</v>
      </c>
      <c r="E6" s="29" t="s">
        <v>238</v>
      </c>
      <c r="F6" s="29" t="s">
        <v>238</v>
      </c>
      <c r="G6" s="29" t="s">
        <v>238</v>
      </c>
      <c r="I6" s="29" t="s">
        <v>217</v>
      </c>
      <c r="J6" s="29" t="s">
        <v>217</v>
      </c>
      <c r="K6" s="29" t="s">
        <v>217</v>
      </c>
      <c r="L6" s="29" t="s">
        <v>217</v>
      </c>
      <c r="M6" s="29" t="s">
        <v>217</v>
      </c>
      <c r="O6" s="29" t="s">
        <v>218</v>
      </c>
      <c r="P6" s="29" t="s">
        <v>218</v>
      </c>
      <c r="Q6" s="29" t="s">
        <v>218</v>
      </c>
      <c r="R6" s="29" t="s">
        <v>218</v>
      </c>
      <c r="S6" s="29" t="s">
        <v>218</v>
      </c>
    </row>
    <row r="7" spans="1:19" ht="27.75" x14ac:dyDescent="0.4">
      <c r="A7" s="29" t="s">
        <v>3</v>
      </c>
      <c r="C7" s="34" t="s">
        <v>239</v>
      </c>
      <c r="E7" s="34" t="s">
        <v>240</v>
      </c>
      <c r="G7" s="34" t="s">
        <v>241</v>
      </c>
      <c r="I7" s="34" t="s">
        <v>242</v>
      </c>
      <c r="K7" s="34" t="s">
        <v>222</v>
      </c>
      <c r="M7" s="29" t="s">
        <v>243</v>
      </c>
      <c r="O7" s="34" t="s">
        <v>242</v>
      </c>
      <c r="Q7" s="34" t="s">
        <v>222</v>
      </c>
      <c r="S7" s="29" t="s">
        <v>243</v>
      </c>
    </row>
    <row r="8" spans="1:19" ht="18.75" x14ac:dyDescent="0.45">
      <c r="A8" s="2" t="s">
        <v>21</v>
      </c>
      <c r="C8" s="1" t="s">
        <v>244</v>
      </c>
      <c r="E8" s="3">
        <v>56139402</v>
      </c>
      <c r="G8" s="3">
        <v>720</v>
      </c>
      <c r="I8" s="3">
        <v>0</v>
      </c>
      <c r="K8" s="3">
        <v>0</v>
      </c>
      <c r="M8" s="3">
        <v>0</v>
      </c>
      <c r="O8" s="3">
        <v>40420369440</v>
      </c>
      <c r="Q8" s="3">
        <v>0</v>
      </c>
      <c r="S8" s="17">
        <f t="shared" ref="S8:S13" si="0">O8-Q8</f>
        <v>40420369440</v>
      </c>
    </row>
    <row r="9" spans="1:19" ht="18.75" x14ac:dyDescent="0.45">
      <c r="A9" s="2" t="s">
        <v>245</v>
      </c>
      <c r="C9" s="1" t="s">
        <v>79</v>
      </c>
      <c r="E9" s="3">
        <v>1800000</v>
      </c>
      <c r="G9" s="3">
        <v>1930</v>
      </c>
      <c r="I9" s="3">
        <v>0</v>
      </c>
      <c r="K9" s="3">
        <v>0</v>
      </c>
      <c r="M9" s="3">
        <v>0</v>
      </c>
      <c r="O9" s="3">
        <v>3474000000</v>
      </c>
      <c r="Q9" s="3">
        <v>0</v>
      </c>
      <c r="S9" s="17">
        <f t="shared" si="0"/>
        <v>3474000000</v>
      </c>
    </row>
    <row r="10" spans="1:19" ht="18.75" x14ac:dyDescent="0.45">
      <c r="A10" s="2" t="s">
        <v>18</v>
      </c>
      <c r="C10" s="1" t="s">
        <v>246</v>
      </c>
      <c r="E10" s="3">
        <v>59405940</v>
      </c>
      <c r="G10" s="3">
        <v>300</v>
      </c>
      <c r="I10" s="3">
        <v>0</v>
      </c>
      <c r="K10" s="3">
        <v>0</v>
      </c>
      <c r="M10" s="3">
        <v>0</v>
      </c>
      <c r="O10" s="3">
        <v>17821782000</v>
      </c>
      <c r="Q10" s="3">
        <v>264560866</v>
      </c>
      <c r="S10" s="17">
        <f t="shared" si="0"/>
        <v>17557221134</v>
      </c>
    </row>
    <row r="11" spans="1:19" ht="18.75" x14ac:dyDescent="0.45">
      <c r="A11" s="2" t="s">
        <v>19</v>
      </c>
      <c r="C11" s="1" t="s">
        <v>247</v>
      </c>
      <c r="E11" s="3">
        <v>5487000</v>
      </c>
      <c r="G11" s="3">
        <v>17500</v>
      </c>
      <c r="I11" s="3">
        <v>0</v>
      </c>
      <c r="K11" s="3">
        <v>0</v>
      </c>
      <c r="M11" s="3">
        <v>0</v>
      </c>
      <c r="O11" s="3">
        <v>96022500000</v>
      </c>
      <c r="Q11" s="3">
        <v>11721327420</v>
      </c>
      <c r="S11" s="17">
        <f t="shared" si="0"/>
        <v>84301172580</v>
      </c>
    </row>
    <row r="12" spans="1:19" ht="18.75" x14ac:dyDescent="0.45">
      <c r="A12" s="2" t="s">
        <v>248</v>
      </c>
      <c r="C12" s="1" t="s">
        <v>249</v>
      </c>
      <c r="E12" s="3">
        <v>325402</v>
      </c>
      <c r="G12" s="3">
        <v>430</v>
      </c>
      <c r="I12" s="3">
        <v>0</v>
      </c>
      <c r="K12" s="3">
        <v>0</v>
      </c>
      <c r="M12" s="3">
        <v>0</v>
      </c>
      <c r="O12" s="3">
        <v>139922860</v>
      </c>
      <c r="Q12" s="3">
        <v>3549445</v>
      </c>
      <c r="S12" s="17">
        <f t="shared" si="0"/>
        <v>136373415</v>
      </c>
    </row>
    <row r="13" spans="1:19" ht="18.75" x14ac:dyDescent="0.45">
      <c r="A13" s="2" t="s">
        <v>15</v>
      </c>
      <c r="C13" s="1" t="s">
        <v>250</v>
      </c>
      <c r="E13" s="3">
        <v>2500000</v>
      </c>
      <c r="G13" s="3">
        <v>1700</v>
      </c>
      <c r="I13" s="3">
        <v>0</v>
      </c>
      <c r="K13" s="3">
        <v>0</v>
      </c>
      <c r="M13" s="3">
        <v>0</v>
      </c>
      <c r="O13" s="3">
        <v>4250000000</v>
      </c>
      <c r="Q13" s="3">
        <v>173127464</v>
      </c>
      <c r="S13" s="17">
        <f t="shared" si="0"/>
        <v>4076872536</v>
      </c>
    </row>
    <row r="14" spans="1:19" ht="18.75" x14ac:dyDescent="0.45">
      <c r="A14" s="2" t="s">
        <v>319</v>
      </c>
      <c r="C14" s="1" t="s">
        <v>320</v>
      </c>
      <c r="E14" s="3">
        <v>487840</v>
      </c>
      <c r="G14" s="3">
        <v>2103</v>
      </c>
      <c r="I14" s="3">
        <v>0</v>
      </c>
      <c r="K14" s="3">
        <v>0</v>
      </c>
      <c r="M14" s="3">
        <v>0</v>
      </c>
      <c r="O14" s="3">
        <v>1025440500</v>
      </c>
      <c r="Q14" s="3">
        <v>0</v>
      </c>
      <c r="S14" s="17">
        <f>O14-Q14</f>
        <v>1025440500</v>
      </c>
    </row>
    <row r="15" spans="1:19" ht="18.75" thickBot="1" x14ac:dyDescent="0.45">
      <c r="I15" s="20">
        <f>SUM(I8:I14)</f>
        <v>0</v>
      </c>
      <c r="K15" s="20">
        <f>SUM(K8:K14)</f>
        <v>0</v>
      </c>
      <c r="M15" s="20">
        <f>SUM(M8:M14)</f>
        <v>0</v>
      </c>
      <c r="O15" s="20">
        <f>SUM(O8:O14)</f>
        <v>163154014800</v>
      </c>
      <c r="Q15" s="20">
        <f>SUM(Q8:Q14)</f>
        <v>12162565195</v>
      </c>
      <c r="S15" s="20">
        <f>SUM(S8:S14)</f>
        <v>150991449605</v>
      </c>
    </row>
    <row r="16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topLeftCell="A22" workbookViewId="0">
      <selection activeCell="Q8" sqref="Q8:Q21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9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215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8" t="s">
        <v>3</v>
      </c>
      <c r="C6" s="29" t="s">
        <v>217</v>
      </c>
      <c r="D6" s="29" t="s">
        <v>217</v>
      </c>
      <c r="E6" s="29" t="s">
        <v>217</v>
      </c>
      <c r="F6" s="29" t="s">
        <v>217</v>
      </c>
      <c r="G6" s="29" t="s">
        <v>217</v>
      </c>
      <c r="H6" s="29" t="s">
        <v>217</v>
      </c>
      <c r="I6" s="29" t="s">
        <v>217</v>
      </c>
      <c r="K6" s="29" t="s">
        <v>218</v>
      </c>
      <c r="L6" s="29" t="s">
        <v>218</v>
      </c>
      <c r="M6" s="29" t="s">
        <v>218</v>
      </c>
      <c r="N6" s="29" t="s">
        <v>218</v>
      </c>
      <c r="O6" s="29" t="s">
        <v>218</v>
      </c>
      <c r="P6" s="29" t="s">
        <v>218</v>
      </c>
      <c r="Q6" s="29" t="s">
        <v>218</v>
      </c>
    </row>
    <row r="7" spans="1:17" ht="27.75" x14ac:dyDescent="0.4">
      <c r="A7" s="29" t="s">
        <v>3</v>
      </c>
      <c r="C7" s="34" t="s">
        <v>7</v>
      </c>
      <c r="E7" s="34" t="s">
        <v>251</v>
      </c>
      <c r="G7" s="34" t="s">
        <v>252</v>
      </c>
      <c r="I7" s="34" t="s">
        <v>253</v>
      </c>
      <c r="K7" s="34" t="s">
        <v>7</v>
      </c>
      <c r="M7" s="34" t="s">
        <v>251</v>
      </c>
      <c r="O7" s="34" t="s">
        <v>252</v>
      </c>
      <c r="Q7" s="37" t="s">
        <v>253</v>
      </c>
    </row>
    <row r="8" spans="1:17" ht="18.75" x14ac:dyDescent="0.45">
      <c r="A8" s="2" t="s">
        <v>23</v>
      </c>
      <c r="C8" s="3">
        <v>1166709</v>
      </c>
      <c r="E8" s="9">
        <v>241804633110</v>
      </c>
      <c r="F8" s="9"/>
      <c r="G8" s="9">
        <v>241582190453</v>
      </c>
      <c r="H8" s="9"/>
      <c r="I8" s="9">
        <v>222442657</v>
      </c>
      <c r="J8" s="9"/>
      <c r="K8" s="9">
        <v>1166709</v>
      </c>
      <c r="L8" s="9"/>
      <c r="M8" s="9">
        <v>241804633110</v>
      </c>
      <c r="N8" s="9"/>
      <c r="O8" s="9">
        <v>241562476417</v>
      </c>
      <c r="P8" s="9"/>
      <c r="Q8" s="16">
        <v>242156693</v>
      </c>
    </row>
    <row r="9" spans="1:17" ht="18.75" x14ac:dyDescent="0.45">
      <c r="A9" s="2" t="s">
        <v>26</v>
      </c>
      <c r="C9" s="3">
        <v>5000000</v>
      </c>
      <c r="E9" s="9">
        <v>60927562500</v>
      </c>
      <c r="F9" s="9"/>
      <c r="G9" s="9">
        <v>60886202088</v>
      </c>
      <c r="H9" s="9"/>
      <c r="I9" s="9">
        <v>41360412</v>
      </c>
      <c r="J9" s="9"/>
      <c r="K9" s="9">
        <v>5000000</v>
      </c>
      <c r="L9" s="9"/>
      <c r="M9" s="9">
        <v>60927562500</v>
      </c>
      <c r="N9" s="9"/>
      <c r="O9" s="9">
        <v>60886202088</v>
      </c>
      <c r="P9" s="9"/>
      <c r="Q9" s="16">
        <v>41360412</v>
      </c>
    </row>
    <row r="10" spans="1:17" ht="18.75" x14ac:dyDescent="0.45">
      <c r="A10" s="2" t="s">
        <v>15</v>
      </c>
      <c r="C10" s="3">
        <v>2500000</v>
      </c>
      <c r="E10" s="9">
        <v>41178521250</v>
      </c>
      <c r="F10" s="9"/>
      <c r="G10" s="9">
        <v>41452459846</v>
      </c>
      <c r="H10" s="9"/>
      <c r="I10" s="9">
        <v>-273938596</v>
      </c>
      <c r="J10" s="9"/>
      <c r="K10" s="9">
        <v>2500000</v>
      </c>
      <c r="L10" s="9"/>
      <c r="M10" s="9">
        <v>41178521250</v>
      </c>
      <c r="N10" s="9"/>
      <c r="O10" s="9">
        <v>45893006979</v>
      </c>
      <c r="P10" s="9"/>
      <c r="Q10" s="16">
        <v>-4714485729</v>
      </c>
    </row>
    <row r="11" spans="1:17" ht="18.75" x14ac:dyDescent="0.45">
      <c r="A11" s="2" t="s">
        <v>25</v>
      </c>
      <c r="C11" s="3">
        <v>6989940</v>
      </c>
      <c r="E11" s="9">
        <v>103068365646</v>
      </c>
      <c r="F11" s="9"/>
      <c r="G11" s="9">
        <v>102403008347</v>
      </c>
      <c r="H11" s="9"/>
      <c r="I11" s="9">
        <v>665357299</v>
      </c>
      <c r="J11" s="9"/>
      <c r="K11" s="9">
        <v>6989940</v>
      </c>
      <c r="L11" s="9"/>
      <c r="M11" s="9">
        <v>103068365646</v>
      </c>
      <c r="N11" s="9"/>
      <c r="O11" s="9">
        <v>101515929935</v>
      </c>
      <c r="P11" s="9"/>
      <c r="Q11" s="16">
        <v>1552435711</v>
      </c>
    </row>
    <row r="12" spans="1:17" ht="18.75" x14ac:dyDescent="0.45">
      <c r="A12" s="2" t="s">
        <v>19</v>
      </c>
      <c r="C12" s="3">
        <v>5487000</v>
      </c>
      <c r="E12" s="9">
        <v>1075805548809</v>
      </c>
      <c r="F12" s="9"/>
      <c r="G12" s="9">
        <v>1057838912168</v>
      </c>
      <c r="H12" s="9"/>
      <c r="I12" s="9">
        <v>17966636641</v>
      </c>
      <c r="J12" s="9"/>
      <c r="K12" s="9">
        <v>5487000</v>
      </c>
      <c r="L12" s="9"/>
      <c r="M12" s="9">
        <v>1075805548809</v>
      </c>
      <c r="N12" s="9"/>
      <c r="O12" s="9">
        <v>1007353426816</v>
      </c>
      <c r="P12" s="9"/>
      <c r="Q12" s="16">
        <v>68452121992</v>
      </c>
    </row>
    <row r="13" spans="1:17" ht="18.75" x14ac:dyDescent="0.45">
      <c r="A13" s="2" t="s">
        <v>21</v>
      </c>
      <c r="C13" s="3">
        <v>18500356</v>
      </c>
      <c r="E13" s="9">
        <v>160547134638</v>
      </c>
      <c r="F13" s="9"/>
      <c r="G13" s="9">
        <v>155579156920</v>
      </c>
      <c r="H13" s="9"/>
      <c r="I13" s="9">
        <v>4967977718</v>
      </c>
      <c r="J13" s="9"/>
      <c r="K13" s="9">
        <v>18500356</v>
      </c>
      <c r="L13" s="9"/>
      <c r="M13" s="9">
        <v>160547134638</v>
      </c>
      <c r="N13" s="9"/>
      <c r="O13" s="9">
        <v>175746073395</v>
      </c>
      <c r="P13" s="9"/>
      <c r="Q13" s="16">
        <v>-15198938756</v>
      </c>
    </row>
    <row r="14" spans="1:17" ht="18.75" x14ac:dyDescent="0.45">
      <c r="A14" s="2" t="s">
        <v>18</v>
      </c>
      <c r="C14" s="3">
        <v>59405940</v>
      </c>
      <c r="E14" s="9">
        <v>817109091828</v>
      </c>
      <c r="F14" s="9"/>
      <c r="G14" s="9">
        <v>803467970183</v>
      </c>
      <c r="H14" s="9"/>
      <c r="I14" s="9">
        <v>13641121645</v>
      </c>
      <c r="J14" s="9"/>
      <c r="K14" s="9">
        <v>59405940</v>
      </c>
      <c r="L14" s="9"/>
      <c r="M14" s="9">
        <v>817109091828</v>
      </c>
      <c r="N14" s="9"/>
      <c r="O14" s="9">
        <v>780238653285</v>
      </c>
      <c r="P14" s="9"/>
      <c r="Q14" s="16">
        <v>36870438544</v>
      </c>
    </row>
    <row r="15" spans="1:17" ht="18.75" x14ac:dyDescent="0.45">
      <c r="A15" s="2" t="s">
        <v>16</v>
      </c>
      <c r="C15" s="3">
        <v>38137</v>
      </c>
      <c r="E15" s="9">
        <v>26537059</v>
      </c>
      <c r="F15" s="9"/>
      <c r="G15" s="9">
        <v>26537059</v>
      </c>
      <c r="H15" s="9"/>
      <c r="I15" s="9">
        <v>0</v>
      </c>
      <c r="J15" s="9"/>
      <c r="K15" s="9">
        <v>38137</v>
      </c>
      <c r="L15" s="9"/>
      <c r="M15" s="9">
        <v>26537059</v>
      </c>
      <c r="N15" s="9"/>
      <c r="O15" s="9">
        <v>26537059</v>
      </c>
      <c r="P15" s="9"/>
      <c r="Q15" s="16">
        <v>0</v>
      </c>
    </row>
    <row r="16" spans="1:17" ht="18.75" x14ac:dyDescent="0.45">
      <c r="A16" s="2" t="s">
        <v>22</v>
      </c>
      <c r="C16" s="3">
        <v>7000000</v>
      </c>
      <c r="E16" s="9">
        <v>77048396250</v>
      </c>
      <c r="F16" s="9"/>
      <c r="G16" s="9">
        <v>76972747291</v>
      </c>
      <c r="H16" s="9"/>
      <c r="I16" s="9">
        <v>75648959</v>
      </c>
      <c r="J16" s="9"/>
      <c r="K16" s="9">
        <v>7000000</v>
      </c>
      <c r="L16" s="9"/>
      <c r="M16" s="9">
        <v>77048396250</v>
      </c>
      <c r="N16" s="9"/>
      <c r="O16" s="9">
        <v>77248416646</v>
      </c>
      <c r="P16" s="9"/>
      <c r="Q16" s="16">
        <v>-200020396</v>
      </c>
    </row>
    <row r="17" spans="1:17" ht="18.75" x14ac:dyDescent="0.45">
      <c r="A17" s="2" t="s">
        <v>17</v>
      </c>
      <c r="C17" s="3">
        <v>108054</v>
      </c>
      <c r="E17" s="9">
        <v>53705539</v>
      </c>
      <c r="F17" s="9"/>
      <c r="G17" s="9">
        <v>53705539</v>
      </c>
      <c r="H17" s="9"/>
      <c r="I17" s="9">
        <v>0</v>
      </c>
      <c r="J17" s="9"/>
      <c r="K17" s="9">
        <v>108054</v>
      </c>
      <c r="L17" s="9"/>
      <c r="M17" s="9">
        <v>53705539</v>
      </c>
      <c r="N17" s="9"/>
      <c r="O17" s="9">
        <v>53705539</v>
      </c>
      <c r="P17" s="9"/>
      <c r="Q17" s="16">
        <v>0</v>
      </c>
    </row>
    <row r="18" spans="1:17" ht="18.75" x14ac:dyDescent="0.45">
      <c r="A18" s="2" t="s">
        <v>20</v>
      </c>
      <c r="C18" s="3">
        <v>1400000</v>
      </c>
      <c r="E18" s="9">
        <v>13067781300</v>
      </c>
      <c r="F18" s="9"/>
      <c r="G18" s="9">
        <v>13067781300</v>
      </c>
      <c r="H18" s="9"/>
      <c r="I18" s="9">
        <v>0</v>
      </c>
      <c r="J18" s="9"/>
      <c r="K18" s="9">
        <v>1400000</v>
      </c>
      <c r="L18" s="9"/>
      <c r="M18" s="9">
        <v>13067781300</v>
      </c>
      <c r="N18" s="9"/>
      <c r="O18" s="9">
        <v>13156824235</v>
      </c>
      <c r="P18" s="9"/>
      <c r="Q18" s="16">
        <v>-89042935</v>
      </c>
    </row>
    <row r="19" spans="1:17" ht="18.75" x14ac:dyDescent="0.45">
      <c r="A19" s="2" t="s">
        <v>90</v>
      </c>
      <c r="C19" s="3">
        <v>100</v>
      </c>
      <c r="E19" s="9">
        <v>100981693</v>
      </c>
      <c r="F19" s="9"/>
      <c r="G19" s="9">
        <v>100981693</v>
      </c>
      <c r="H19" s="9"/>
      <c r="I19" s="9">
        <v>0</v>
      </c>
      <c r="J19" s="9"/>
      <c r="K19" s="9">
        <v>100</v>
      </c>
      <c r="L19" s="9"/>
      <c r="M19" s="9">
        <v>100981693</v>
      </c>
      <c r="N19" s="9"/>
      <c r="O19" s="9">
        <v>100981693</v>
      </c>
      <c r="P19" s="9"/>
      <c r="Q19" s="16">
        <v>0</v>
      </c>
    </row>
    <row r="20" spans="1:17" ht="18.75" x14ac:dyDescent="0.45">
      <c r="A20" s="2" t="s">
        <v>121</v>
      </c>
      <c r="C20" s="3">
        <v>1500</v>
      </c>
      <c r="E20" s="9">
        <v>1499726625</v>
      </c>
      <c r="F20" s="9"/>
      <c r="G20" s="9">
        <v>1499726625</v>
      </c>
      <c r="H20" s="9"/>
      <c r="I20" s="9">
        <v>0</v>
      </c>
      <c r="J20" s="9"/>
      <c r="K20" s="9">
        <v>1500</v>
      </c>
      <c r="L20" s="9"/>
      <c r="M20" s="9">
        <v>1499726625</v>
      </c>
      <c r="N20" s="9"/>
      <c r="O20" s="9">
        <v>1499726625</v>
      </c>
      <c r="P20" s="9"/>
      <c r="Q20" s="16">
        <v>0</v>
      </c>
    </row>
    <row r="21" spans="1:17" ht="18.75" x14ac:dyDescent="0.45">
      <c r="A21" s="2" t="s">
        <v>65</v>
      </c>
      <c r="C21" s="3">
        <v>25500</v>
      </c>
      <c r="E21" s="9">
        <v>23682656740</v>
      </c>
      <c r="F21" s="9"/>
      <c r="G21" s="9">
        <v>23221190396</v>
      </c>
      <c r="H21" s="9"/>
      <c r="I21" s="9">
        <v>461466344</v>
      </c>
      <c r="J21" s="9"/>
      <c r="K21" s="9">
        <v>25500</v>
      </c>
      <c r="L21" s="9"/>
      <c r="M21" s="9">
        <v>23682656740</v>
      </c>
      <c r="N21" s="9"/>
      <c r="O21" s="9">
        <v>20187240396</v>
      </c>
      <c r="P21" s="9"/>
      <c r="Q21" s="16">
        <v>3495416344</v>
      </c>
    </row>
    <row r="22" spans="1:17" ht="18.75" x14ac:dyDescent="0.45">
      <c r="A22" s="2" t="s">
        <v>50</v>
      </c>
      <c r="C22" s="3">
        <v>3466000</v>
      </c>
      <c r="E22" s="9">
        <v>3127411137886</v>
      </c>
      <c r="F22" s="9"/>
      <c r="G22" s="9">
        <v>3082143360836</v>
      </c>
      <c r="H22" s="9"/>
      <c r="I22" s="9">
        <v>45267777050</v>
      </c>
      <c r="J22" s="9"/>
      <c r="K22" s="9">
        <v>3466000</v>
      </c>
      <c r="L22" s="9"/>
      <c r="M22" s="9">
        <v>3127411137886</v>
      </c>
      <c r="N22" s="9"/>
      <c r="O22" s="9">
        <v>2999947776000</v>
      </c>
      <c r="P22" s="9"/>
      <c r="Q22" s="16">
        <v>127463361886</v>
      </c>
    </row>
    <row r="23" spans="1:17" ht="18.75" x14ac:dyDescent="0.45">
      <c r="A23" s="2" t="s">
        <v>84</v>
      </c>
      <c r="C23" s="3">
        <v>2000000</v>
      </c>
      <c r="E23" s="9">
        <v>1999637500000</v>
      </c>
      <c r="F23" s="9"/>
      <c r="G23" s="9">
        <v>1999637500000</v>
      </c>
      <c r="H23" s="9"/>
      <c r="I23" s="9">
        <v>0</v>
      </c>
      <c r="J23" s="9"/>
      <c r="K23" s="9">
        <v>2000000</v>
      </c>
      <c r="L23" s="9"/>
      <c r="M23" s="9">
        <v>1999637500000</v>
      </c>
      <c r="N23" s="9"/>
      <c r="O23" s="9">
        <v>2000000000000</v>
      </c>
      <c r="P23" s="9"/>
      <c r="Q23" s="16">
        <v>-362500000</v>
      </c>
    </row>
    <row r="24" spans="1:17" ht="18.75" x14ac:dyDescent="0.45">
      <c r="A24" s="2" t="s">
        <v>59</v>
      </c>
      <c r="C24" s="3">
        <v>154095</v>
      </c>
      <c r="E24" s="9">
        <v>154067070281</v>
      </c>
      <c r="F24" s="9"/>
      <c r="G24" s="9">
        <v>154067070281</v>
      </c>
      <c r="H24" s="9"/>
      <c r="I24" s="9">
        <v>0</v>
      </c>
      <c r="J24" s="9"/>
      <c r="K24" s="9">
        <v>154095</v>
      </c>
      <c r="L24" s="9"/>
      <c r="M24" s="9">
        <v>154067070281</v>
      </c>
      <c r="N24" s="9"/>
      <c r="O24" s="9">
        <v>147466836990</v>
      </c>
      <c r="P24" s="9"/>
      <c r="Q24" s="16">
        <v>6600233291</v>
      </c>
    </row>
    <row r="25" spans="1:17" ht="18.75" x14ac:dyDescent="0.45">
      <c r="A25" s="2" t="s">
        <v>108</v>
      </c>
      <c r="C25" s="3">
        <v>4100</v>
      </c>
      <c r="E25" s="9">
        <v>3976279168</v>
      </c>
      <c r="F25" s="9"/>
      <c r="G25" s="9">
        <v>3951683627</v>
      </c>
      <c r="H25" s="9"/>
      <c r="I25" s="9">
        <v>24595541</v>
      </c>
      <c r="J25" s="9"/>
      <c r="K25" s="9">
        <v>4100</v>
      </c>
      <c r="L25" s="9"/>
      <c r="M25" s="9">
        <v>3976279168</v>
      </c>
      <c r="N25" s="9"/>
      <c r="O25" s="9">
        <v>3812308893</v>
      </c>
      <c r="P25" s="9"/>
      <c r="Q25" s="16">
        <v>163970275</v>
      </c>
    </row>
    <row r="26" spans="1:17" ht="18.75" x14ac:dyDescent="0.45">
      <c r="A26" s="2" t="s">
        <v>56</v>
      </c>
      <c r="C26" s="3">
        <v>2500000</v>
      </c>
      <c r="E26" s="9">
        <v>2499546875000</v>
      </c>
      <c r="F26" s="9"/>
      <c r="G26" s="9">
        <v>2499546875000</v>
      </c>
      <c r="H26" s="9"/>
      <c r="I26" s="9">
        <v>0</v>
      </c>
      <c r="J26" s="9"/>
      <c r="K26" s="9">
        <v>2500000</v>
      </c>
      <c r="L26" s="9"/>
      <c r="M26" s="9">
        <v>2499546875000</v>
      </c>
      <c r="N26" s="9"/>
      <c r="O26" s="9">
        <v>2500000000000</v>
      </c>
      <c r="P26" s="9"/>
      <c r="Q26" s="16">
        <v>-453125000</v>
      </c>
    </row>
    <row r="27" spans="1:17" ht="18.75" x14ac:dyDescent="0.45">
      <c r="A27" s="2" t="s">
        <v>78</v>
      </c>
      <c r="C27" s="3">
        <v>6500000</v>
      </c>
      <c r="E27" s="9">
        <v>6498821875000</v>
      </c>
      <c r="F27" s="9"/>
      <c r="G27" s="9">
        <v>6498821875000</v>
      </c>
      <c r="H27" s="9"/>
      <c r="I27" s="9">
        <v>0</v>
      </c>
      <c r="J27" s="9"/>
      <c r="K27" s="9">
        <v>6500000</v>
      </c>
      <c r="L27" s="9"/>
      <c r="M27" s="9">
        <v>6498821875000</v>
      </c>
      <c r="N27" s="9"/>
      <c r="O27" s="9">
        <v>6500000000000</v>
      </c>
      <c r="P27" s="9"/>
      <c r="Q27" s="16">
        <v>-1178125000</v>
      </c>
    </row>
    <row r="28" spans="1:17" ht="18.75" x14ac:dyDescent="0.45">
      <c r="A28" s="2" t="s">
        <v>47</v>
      </c>
      <c r="C28" s="3">
        <v>3490000</v>
      </c>
      <c r="E28" s="9">
        <v>3771060327660</v>
      </c>
      <c r="F28" s="9"/>
      <c r="G28" s="9">
        <v>3717161619383</v>
      </c>
      <c r="H28" s="9"/>
      <c r="I28" s="9">
        <v>53898708277</v>
      </c>
      <c r="J28" s="9"/>
      <c r="K28" s="9">
        <v>3490000</v>
      </c>
      <c r="L28" s="9"/>
      <c r="M28" s="9">
        <v>3771060327660</v>
      </c>
      <c r="N28" s="9"/>
      <c r="O28" s="9">
        <v>3503188710000</v>
      </c>
      <c r="P28" s="9"/>
      <c r="Q28" s="16">
        <v>267871617660</v>
      </c>
    </row>
    <row r="29" spans="1:17" ht="18.75" x14ac:dyDescent="0.45">
      <c r="A29" s="2" t="s">
        <v>99</v>
      </c>
      <c r="C29" s="3">
        <v>2105500</v>
      </c>
      <c r="E29" s="9">
        <v>2006537789595</v>
      </c>
      <c r="F29" s="9"/>
      <c r="G29" s="9">
        <v>2002645425714</v>
      </c>
      <c r="H29" s="9"/>
      <c r="I29" s="9">
        <v>3892363881</v>
      </c>
      <c r="J29" s="9"/>
      <c r="K29" s="9">
        <v>2105500</v>
      </c>
      <c r="L29" s="9"/>
      <c r="M29" s="9">
        <v>2006537789595</v>
      </c>
      <c r="N29" s="9"/>
      <c r="O29" s="9">
        <v>1999993395000</v>
      </c>
      <c r="P29" s="9"/>
      <c r="Q29" s="16">
        <v>6544394595</v>
      </c>
    </row>
    <row r="30" spans="1:17" ht="18.75" x14ac:dyDescent="0.45">
      <c r="A30" s="2" t="s">
        <v>102</v>
      </c>
      <c r="C30" s="3">
        <v>4332000</v>
      </c>
      <c r="E30" s="9">
        <v>4114654083750</v>
      </c>
      <c r="F30" s="9"/>
      <c r="G30" s="9">
        <v>4075517526567</v>
      </c>
      <c r="H30" s="9"/>
      <c r="I30" s="9">
        <v>39136557183</v>
      </c>
      <c r="J30" s="9"/>
      <c r="K30" s="9">
        <v>4332000</v>
      </c>
      <c r="L30" s="9"/>
      <c r="M30" s="9">
        <v>4114654083750</v>
      </c>
      <c r="N30" s="9"/>
      <c r="O30" s="9">
        <v>3999149115384</v>
      </c>
      <c r="P30" s="9"/>
      <c r="Q30" s="16">
        <v>115504968366</v>
      </c>
    </row>
    <row r="31" spans="1:17" ht="18.75" x14ac:dyDescent="0.45">
      <c r="A31" s="2" t="s">
        <v>81</v>
      </c>
      <c r="C31" s="3">
        <v>2000000</v>
      </c>
      <c r="E31" s="9">
        <v>1999637500000</v>
      </c>
      <c r="F31" s="9"/>
      <c r="G31" s="9">
        <v>1999637500000</v>
      </c>
      <c r="H31" s="9"/>
      <c r="I31" s="9">
        <v>0</v>
      </c>
      <c r="J31" s="9"/>
      <c r="K31" s="9">
        <v>2000000</v>
      </c>
      <c r="L31" s="9"/>
      <c r="M31" s="9">
        <v>1999637500000</v>
      </c>
      <c r="N31" s="9"/>
      <c r="O31" s="9">
        <v>2000000000000</v>
      </c>
      <c r="P31" s="9"/>
      <c r="Q31" s="16">
        <v>-362500000</v>
      </c>
    </row>
    <row r="32" spans="1:17" ht="18.75" x14ac:dyDescent="0.45">
      <c r="A32" s="2" t="s">
        <v>111</v>
      </c>
      <c r="C32" s="3">
        <v>3200000</v>
      </c>
      <c r="E32" s="9">
        <v>3199420000000</v>
      </c>
      <c r="F32" s="9"/>
      <c r="G32" s="9">
        <v>3199420000000</v>
      </c>
      <c r="H32" s="9"/>
      <c r="I32" s="9">
        <v>0</v>
      </c>
      <c r="J32" s="9"/>
      <c r="K32" s="9">
        <v>3200000</v>
      </c>
      <c r="L32" s="9"/>
      <c r="M32" s="9">
        <v>3199420000000</v>
      </c>
      <c r="N32" s="9"/>
      <c r="O32" s="9">
        <v>2946653022320</v>
      </c>
      <c r="P32" s="9"/>
      <c r="Q32" s="16">
        <v>252766977680</v>
      </c>
    </row>
    <row r="33" spans="1:17" ht="18.75" x14ac:dyDescent="0.45">
      <c r="A33" s="2" t="s">
        <v>87</v>
      </c>
      <c r="C33" s="3">
        <v>3000000</v>
      </c>
      <c r="E33" s="9">
        <v>2999456250000</v>
      </c>
      <c r="F33" s="9"/>
      <c r="G33" s="9">
        <v>2999456250000</v>
      </c>
      <c r="H33" s="9"/>
      <c r="I33" s="9">
        <v>0</v>
      </c>
      <c r="J33" s="9"/>
      <c r="K33" s="9">
        <v>3000000</v>
      </c>
      <c r="L33" s="9"/>
      <c r="M33" s="9">
        <v>2999456250000</v>
      </c>
      <c r="N33" s="9"/>
      <c r="O33" s="9">
        <v>3000000000000</v>
      </c>
      <c r="P33" s="9"/>
      <c r="Q33" s="16">
        <v>-543750000</v>
      </c>
    </row>
    <row r="34" spans="1:17" ht="18.75" x14ac:dyDescent="0.45">
      <c r="A34" s="2" t="s">
        <v>114</v>
      </c>
      <c r="C34" s="3">
        <v>539400</v>
      </c>
      <c r="E34" s="9">
        <v>539302233750</v>
      </c>
      <c r="F34" s="9"/>
      <c r="G34" s="9">
        <v>539302233750</v>
      </c>
      <c r="H34" s="9"/>
      <c r="I34" s="9">
        <v>0</v>
      </c>
      <c r="J34" s="9"/>
      <c r="K34" s="9">
        <v>539400</v>
      </c>
      <c r="L34" s="9"/>
      <c r="M34" s="9">
        <v>539302233750</v>
      </c>
      <c r="N34" s="9"/>
      <c r="O34" s="9">
        <v>532566459348</v>
      </c>
      <c r="P34" s="9"/>
      <c r="Q34" s="16">
        <v>6735774402</v>
      </c>
    </row>
    <row r="35" spans="1:17" ht="18.75" x14ac:dyDescent="0.45">
      <c r="A35" s="2" t="s">
        <v>96</v>
      </c>
      <c r="C35" s="3">
        <v>1300000</v>
      </c>
      <c r="E35" s="9">
        <v>1279037032511</v>
      </c>
      <c r="F35" s="9"/>
      <c r="G35" s="9">
        <v>1276700056165</v>
      </c>
      <c r="H35" s="9"/>
      <c r="I35" s="9">
        <v>2336976346</v>
      </c>
      <c r="J35" s="9"/>
      <c r="K35" s="9">
        <v>1300000</v>
      </c>
      <c r="L35" s="9"/>
      <c r="M35" s="9">
        <v>1279037032511</v>
      </c>
      <c r="N35" s="9"/>
      <c r="O35" s="9">
        <v>1273012000000</v>
      </c>
      <c r="P35" s="9"/>
      <c r="Q35" s="16">
        <v>6025032511</v>
      </c>
    </row>
    <row r="36" spans="1:17" ht="18.75" x14ac:dyDescent="0.45">
      <c r="A36" s="2" t="s">
        <v>72</v>
      </c>
      <c r="C36" s="3">
        <v>45170</v>
      </c>
      <c r="E36" s="9">
        <v>36400421227</v>
      </c>
      <c r="F36" s="9"/>
      <c r="G36" s="9">
        <v>35741058758</v>
      </c>
      <c r="H36" s="9"/>
      <c r="I36" s="9">
        <v>659362469</v>
      </c>
      <c r="J36" s="9"/>
      <c r="K36" s="9">
        <v>45170</v>
      </c>
      <c r="L36" s="9"/>
      <c r="M36" s="9">
        <v>36400421227</v>
      </c>
      <c r="N36" s="9"/>
      <c r="O36" s="9">
        <v>30258414668</v>
      </c>
      <c r="P36" s="9"/>
      <c r="Q36" s="16">
        <v>6142006559</v>
      </c>
    </row>
    <row r="37" spans="1:17" ht="18.75" x14ac:dyDescent="0.45">
      <c r="A37" s="2" t="s">
        <v>117</v>
      </c>
      <c r="C37" s="3">
        <v>1993999</v>
      </c>
      <c r="E37" s="9">
        <v>1993637587681</v>
      </c>
      <c r="F37" s="9"/>
      <c r="G37" s="9">
        <v>1993637587681</v>
      </c>
      <c r="H37" s="9"/>
      <c r="I37" s="9">
        <v>0</v>
      </c>
      <c r="J37" s="9"/>
      <c r="K37" s="9">
        <v>1993999</v>
      </c>
      <c r="L37" s="9"/>
      <c r="M37" s="9">
        <v>1993637587681</v>
      </c>
      <c r="N37" s="9"/>
      <c r="O37" s="9">
        <v>1993999000000</v>
      </c>
      <c r="P37" s="9"/>
      <c r="Q37" s="16">
        <v>-361412318</v>
      </c>
    </row>
    <row r="38" spans="1:17" ht="18.75" x14ac:dyDescent="0.45">
      <c r="A38" s="2" t="s">
        <v>62</v>
      </c>
      <c r="C38" s="3">
        <v>166772</v>
      </c>
      <c r="E38" s="9">
        <v>132059483879</v>
      </c>
      <c r="F38" s="9"/>
      <c r="G38" s="9">
        <v>129091480327</v>
      </c>
      <c r="H38" s="9"/>
      <c r="I38" s="9">
        <v>2968003552</v>
      </c>
      <c r="J38" s="9"/>
      <c r="K38" s="9">
        <v>166772</v>
      </c>
      <c r="L38" s="9"/>
      <c r="M38" s="9">
        <v>132059483879</v>
      </c>
      <c r="N38" s="9"/>
      <c r="O38" s="9">
        <v>112467325602</v>
      </c>
      <c r="P38" s="9"/>
      <c r="Q38" s="16">
        <v>19592158277</v>
      </c>
    </row>
    <row r="39" spans="1:17" ht="18.75" x14ac:dyDescent="0.45">
      <c r="A39" s="2" t="s">
        <v>43</v>
      </c>
      <c r="C39" s="3">
        <v>1839750</v>
      </c>
      <c r="E39" s="9">
        <v>662263691468</v>
      </c>
      <c r="F39" s="9"/>
      <c r="G39" s="9">
        <v>652790332886</v>
      </c>
      <c r="H39" s="9"/>
      <c r="I39" s="9">
        <v>9473358582</v>
      </c>
      <c r="J39" s="9"/>
      <c r="K39" s="9">
        <v>1839750</v>
      </c>
      <c r="L39" s="9"/>
      <c r="M39" s="9">
        <v>662263691468</v>
      </c>
      <c r="N39" s="9"/>
      <c r="O39" s="9">
        <v>592479251644</v>
      </c>
      <c r="P39" s="9"/>
      <c r="Q39" s="16">
        <v>69784439824</v>
      </c>
    </row>
    <row r="40" spans="1:17" ht="18.75" x14ac:dyDescent="0.45">
      <c r="A40" s="2" t="s">
        <v>105</v>
      </c>
      <c r="C40" s="3">
        <v>1596900</v>
      </c>
      <c r="E40" s="9">
        <v>1565182879575</v>
      </c>
      <c r="F40" s="9"/>
      <c r="G40" s="9">
        <v>1562324946669</v>
      </c>
      <c r="H40" s="9"/>
      <c r="I40" s="9">
        <v>2857932906</v>
      </c>
      <c r="J40" s="9"/>
      <c r="K40" s="9">
        <v>1596900</v>
      </c>
      <c r="L40" s="9"/>
      <c r="M40" s="9">
        <v>1565182879575</v>
      </c>
      <c r="N40" s="9"/>
      <c r="O40" s="9">
        <v>1582036700666</v>
      </c>
      <c r="P40" s="9"/>
      <c r="Q40" s="16">
        <v>-16853821090</v>
      </c>
    </row>
    <row r="41" spans="1:17" ht="18.75" x14ac:dyDescent="0.45">
      <c r="A41" s="2" t="s">
        <v>69</v>
      </c>
      <c r="C41" s="3">
        <v>156899</v>
      </c>
      <c r="E41" s="9">
        <v>98083318925</v>
      </c>
      <c r="F41" s="9"/>
      <c r="G41" s="9">
        <v>95691042854</v>
      </c>
      <c r="H41" s="9"/>
      <c r="I41" s="9">
        <v>2392276071</v>
      </c>
      <c r="J41" s="9"/>
      <c r="K41" s="9">
        <v>156899</v>
      </c>
      <c r="L41" s="9"/>
      <c r="M41" s="9">
        <v>98083318925</v>
      </c>
      <c r="N41" s="9"/>
      <c r="O41" s="9">
        <v>83637896726</v>
      </c>
      <c r="P41" s="9"/>
      <c r="Q41" s="16">
        <v>14445422199</v>
      </c>
    </row>
    <row r="42" spans="1:17" ht="18.75" x14ac:dyDescent="0.45">
      <c r="A42" s="2" t="s">
        <v>53</v>
      </c>
      <c r="C42" s="3">
        <v>200</v>
      </c>
      <c r="E42" s="9">
        <v>445120053</v>
      </c>
      <c r="F42" s="9"/>
      <c r="G42" s="9">
        <v>439486541</v>
      </c>
      <c r="H42" s="9"/>
      <c r="I42" s="9">
        <v>5633512</v>
      </c>
      <c r="J42" s="9"/>
      <c r="K42" s="9">
        <v>200</v>
      </c>
      <c r="L42" s="9"/>
      <c r="M42" s="9">
        <v>445120053</v>
      </c>
      <c r="N42" s="9"/>
      <c r="O42" s="9">
        <v>402659260</v>
      </c>
      <c r="P42" s="9"/>
      <c r="Q42" s="16">
        <v>42460793</v>
      </c>
    </row>
    <row r="43" spans="1:17" ht="18.75" x14ac:dyDescent="0.45">
      <c r="A43" s="2" t="s">
        <v>120</v>
      </c>
      <c r="C43" s="3">
        <v>1999000</v>
      </c>
      <c r="E43" s="9">
        <v>1998637681250</v>
      </c>
      <c r="F43" s="9"/>
      <c r="G43" s="9">
        <v>1998637681250</v>
      </c>
      <c r="H43" s="9"/>
      <c r="I43" s="9">
        <v>0</v>
      </c>
      <c r="J43" s="9"/>
      <c r="K43" s="9">
        <v>1999000</v>
      </c>
      <c r="L43" s="9"/>
      <c r="M43" s="9">
        <v>1998637681250</v>
      </c>
      <c r="N43" s="9"/>
      <c r="O43" s="9">
        <v>1999000000000</v>
      </c>
      <c r="P43" s="9"/>
      <c r="Q43" s="16">
        <v>-362318750</v>
      </c>
    </row>
    <row r="44" spans="1:17" ht="18.75" x14ac:dyDescent="0.45">
      <c r="A44" s="2" t="s">
        <v>75</v>
      </c>
      <c r="C44" s="3">
        <v>38458</v>
      </c>
      <c r="E44" s="9">
        <v>32971373275</v>
      </c>
      <c r="F44" s="9"/>
      <c r="G44" s="9">
        <v>32237727632</v>
      </c>
      <c r="H44" s="9"/>
      <c r="I44" s="9">
        <v>733645643</v>
      </c>
      <c r="J44" s="9"/>
      <c r="K44" s="9">
        <v>38458</v>
      </c>
      <c r="L44" s="9"/>
      <c r="M44" s="9">
        <v>32971373275</v>
      </c>
      <c r="N44" s="9"/>
      <c r="O44" s="9">
        <v>27498484444</v>
      </c>
      <c r="P44" s="9"/>
      <c r="Q44" s="16">
        <v>5472888831</v>
      </c>
    </row>
    <row r="45" spans="1:17" ht="18.75" x14ac:dyDescent="0.45">
      <c r="A45" s="2" t="s">
        <v>93</v>
      </c>
      <c r="C45" s="3">
        <v>3195000</v>
      </c>
      <c r="E45" s="9">
        <v>2969163121624</v>
      </c>
      <c r="F45" s="9"/>
      <c r="G45" s="9">
        <v>2961589149656</v>
      </c>
      <c r="H45" s="9"/>
      <c r="I45" s="9">
        <v>7573971968</v>
      </c>
      <c r="J45" s="9"/>
      <c r="K45" s="9">
        <v>3195000</v>
      </c>
      <c r="L45" s="9"/>
      <c r="M45" s="9">
        <v>2969163121624</v>
      </c>
      <c r="N45" s="9"/>
      <c r="O45" s="9">
        <v>2936597282778</v>
      </c>
      <c r="P45" s="9"/>
      <c r="Q45" s="16">
        <v>32565838844</v>
      </c>
    </row>
    <row r="46" spans="1:17" ht="18.75" thickBot="1" x14ac:dyDescent="0.45">
      <c r="C46" s="20">
        <f>SUM(C8:C45)</f>
        <v>153246479</v>
      </c>
      <c r="E46" s="11">
        <f>SUM(E8:E45)</f>
        <v>46297331276545</v>
      </c>
      <c r="F46" s="9"/>
      <c r="G46" s="11">
        <f>SUM(G8:G45)</f>
        <v>46088342040485</v>
      </c>
      <c r="H46" s="9"/>
      <c r="I46" s="11">
        <f>SUM(I8:I45)</f>
        <v>208989236060</v>
      </c>
      <c r="J46" s="9"/>
      <c r="K46" s="11">
        <f>SUM(K8:K45)</f>
        <v>153246479</v>
      </c>
      <c r="L46" s="9"/>
      <c r="M46" s="11">
        <f>SUM(M8:M45)</f>
        <v>46297331276545</v>
      </c>
      <c r="N46" s="9"/>
      <c r="O46" s="11">
        <f>SUM(O8:O45)</f>
        <v>45289635840831</v>
      </c>
      <c r="P46" s="9"/>
      <c r="Q46" s="24">
        <f>SUM(Q8:Q45)</f>
        <v>1007695435715</v>
      </c>
    </row>
    <row r="47" spans="1:17" ht="18.75" thickTop="1" x14ac:dyDescent="0.4"/>
    <row r="48" spans="1:17" x14ac:dyDescent="0.4">
      <c r="I48" s="14"/>
    </row>
    <row r="49" spans="9:9" x14ac:dyDescent="0.4">
      <c r="I49" s="7"/>
    </row>
    <row r="50" spans="9:9" x14ac:dyDescent="0.4">
      <c r="I50" s="14"/>
    </row>
  </sheetData>
  <mergeCells count="14"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2022-08-30T08:45:18Z</cp:lastPrinted>
  <dcterms:created xsi:type="dcterms:W3CDTF">2022-08-27T04:03:12Z</dcterms:created>
  <dcterms:modified xsi:type="dcterms:W3CDTF">2022-08-31T04:49:38Z</dcterms:modified>
</cp:coreProperties>
</file>