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گزارش افشا پرتفو\"/>
    </mc:Choice>
  </mc:AlternateContent>
  <xr:revisionPtr revIDLastSave="0" documentId="13_ncr:1_{E4C13690-6D68-42A2-8048-78E0E0FE335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2" i="12" l="1"/>
  <c r="U21" i="11"/>
  <c r="U22" i="11"/>
  <c r="S12" i="11"/>
  <c r="S13" i="11"/>
  <c r="S14" i="11"/>
  <c r="S15" i="11"/>
  <c r="S16" i="11"/>
  <c r="S17" i="11"/>
  <c r="S18" i="11"/>
  <c r="S19" i="11"/>
  <c r="S20" i="11"/>
  <c r="S21" i="11"/>
  <c r="S9" i="11"/>
  <c r="S10" i="11"/>
  <c r="S11" i="11"/>
  <c r="S8" i="11"/>
  <c r="Q22" i="11"/>
  <c r="M22" i="11"/>
  <c r="O22" i="11"/>
  <c r="S12" i="8"/>
  <c r="M26" i="10"/>
  <c r="O24" i="10"/>
  <c r="O25" i="10"/>
  <c r="O23" i="10"/>
  <c r="K26" i="10"/>
  <c r="Q26" i="10"/>
  <c r="G42" i="13"/>
  <c r="G8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9" i="13"/>
  <c r="K42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8" i="13"/>
  <c r="S11" i="8" l="1"/>
  <c r="Q12" i="8"/>
  <c r="O12" i="8"/>
  <c r="S61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8" i="7"/>
  <c r="K61" i="7"/>
  <c r="Q61" i="7"/>
  <c r="S35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8" i="6"/>
  <c r="Y10" i="1"/>
  <c r="Y11" i="1"/>
  <c r="Y12" i="1"/>
  <c r="Y13" i="1"/>
  <c r="Y14" i="1"/>
  <c r="Y15" i="1"/>
  <c r="Y22" i="1" s="1"/>
  <c r="Y16" i="1"/>
  <c r="Y17" i="1"/>
  <c r="Y18" i="1"/>
  <c r="Y19" i="1"/>
  <c r="Y20" i="1"/>
  <c r="Y21" i="1"/>
  <c r="Y9" i="1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 s="1"/>
  <c r="AK9" i="3"/>
  <c r="U21" i="1"/>
  <c r="W21" i="1"/>
  <c r="K15" i="4"/>
  <c r="E22" i="11"/>
  <c r="G22" i="11"/>
  <c r="I22" i="11"/>
  <c r="S22" i="11"/>
  <c r="C10" i="15"/>
  <c r="I42" i="13"/>
  <c r="E42" i="13"/>
  <c r="C42" i="12"/>
  <c r="E42" i="12"/>
  <c r="G42" i="12"/>
  <c r="I42" i="12"/>
  <c r="K42" i="12"/>
  <c r="M42" i="12"/>
  <c r="Q42" i="12"/>
  <c r="C22" i="11"/>
  <c r="O26" i="10"/>
  <c r="I26" i="10"/>
  <c r="G26" i="10"/>
  <c r="C26" i="10"/>
  <c r="E26" i="10"/>
  <c r="Q43" i="9"/>
  <c r="O43" i="9"/>
  <c r="M43" i="9"/>
  <c r="K43" i="9"/>
  <c r="I43" i="9"/>
  <c r="G43" i="9"/>
  <c r="E43" i="9"/>
  <c r="C43" i="9"/>
  <c r="O61" i="7"/>
  <c r="M61" i="7"/>
  <c r="I61" i="7"/>
  <c r="Q35" i="6"/>
  <c r="O35" i="6"/>
  <c r="M35" i="6"/>
  <c r="K35" i="6"/>
  <c r="Q36" i="3"/>
  <c r="S36" i="3"/>
  <c r="U36" i="3"/>
  <c r="W36" i="3"/>
  <c r="Y36" i="3"/>
  <c r="AA36" i="3"/>
  <c r="AC36" i="3"/>
  <c r="AE36" i="3"/>
  <c r="AG36" i="3"/>
  <c r="AI36" i="3"/>
  <c r="W22" i="1"/>
  <c r="U22" i="1"/>
  <c r="S22" i="1"/>
  <c r="Q22" i="1"/>
  <c r="O22" i="1"/>
  <c r="M22" i="1"/>
  <c r="K22" i="1"/>
  <c r="I22" i="1"/>
  <c r="C22" i="1"/>
  <c r="G22" i="1"/>
  <c r="E22" i="1"/>
</calcChain>
</file>

<file path=xl/sharedStrings.xml><?xml version="1.0" encoding="utf-8"?>
<sst xmlns="http://schemas.openxmlformats.org/spreadsheetml/2006/main" count="1026" uniqueCount="287">
  <si>
    <t>صندوق سرمایه‌گذاری با درآمد ثابت نگین سامان</t>
  </si>
  <si>
    <t>صورت وضعیت پورتفوی</t>
  </si>
  <si>
    <t>برای ماه منتهی به 1401/02/31</t>
  </si>
  <si>
    <t>نام شرکت</t>
  </si>
  <si>
    <t>1401/01/31</t>
  </si>
  <si>
    <t>تغییرات طی دوره</t>
  </si>
  <si>
    <t>1401/02/31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</si>
  <si>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</si>
  <si>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</si>
  <si>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</si>
  <si>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</si>
  <si>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</si>
  <si>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</si>
  <si>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</si>
  <si>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</si>
  <si>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اتکایی آوای پارس70%تادیه</t>
  </si>
  <si>
    <t>0.00%</t>
  </si>
  <si>
    <t>بیمه اتکایی تهران رواک50%تادیه</t>
  </si>
  <si>
    <t>بیمه سامان</t>
  </si>
  <si>
    <t>پتروشیمی مارون</t>
  </si>
  <si>
    <t>تامین سرمایه خلیج فارس</t>
  </si>
  <si>
    <t>توسعه سامانه ی نرم افزاری نگین</t>
  </si>
  <si>
    <t>سرمایه‌گذاری‌ ملی‌ایران‌</t>
  </si>
  <si>
    <t>سرمایه‌گذاری‌غدیر(هلدینگ‌</t>
  </si>
  <si>
    <t>صنایع شیمیایی کیمیاگران امروز</t>
  </si>
  <si>
    <t>صندوق س.آرمان سپهر آشنا-م</t>
  </si>
  <si>
    <t>صندوق س تجارت شاخصی کاردان</t>
  </si>
  <si>
    <t>سیمرغ</t>
  </si>
  <si>
    <t>0.02%</t>
  </si>
  <si>
    <t>شیشه‌ همدان‌</t>
  </si>
  <si>
    <t>تعداد اوراق تبعی</t>
  </si>
  <si>
    <t>قیمت اعمال</t>
  </si>
  <si>
    <t>تاریخ اعمال</t>
  </si>
  <si>
    <t>نرخ موثر</t>
  </si>
  <si>
    <t>اختیار ف.ت. بساما-19543-030201</t>
  </si>
  <si>
    <t>1403/02/01</t>
  </si>
  <si>
    <t>اختیارف.ت. مارون-270739-020904</t>
  </si>
  <si>
    <t>1402/09/04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</si>
  <si>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</si>
  <si>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</si>
  <si>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</si>
  <si>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</si>
  <si>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</si>
  <si>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</si>
  <si>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</si>
  <si>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</si>
  <si>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کاردان14041015</t>
  </si>
  <si>
    <t>بله</t>
  </si>
  <si>
    <t>1400/10/15</t>
  </si>
  <si>
    <t>1404/10/15</t>
  </si>
  <si>
    <t>اجاره دومینو14040208</t>
  </si>
  <si>
    <t>1399/02/08</t>
  </si>
  <si>
    <t>1404/02/07</t>
  </si>
  <si>
    <t>اسنادخزانه-م15بودجه98-010406</t>
  </si>
  <si>
    <t>1398/07/13</t>
  </si>
  <si>
    <t>1401/04/06</t>
  </si>
  <si>
    <t>اسنادخزانه-م17بودجه99-010226</t>
  </si>
  <si>
    <t>1400/01/14</t>
  </si>
  <si>
    <t>1401/02/26</t>
  </si>
  <si>
    <t>اسنادخزانه-م20بودجه98-020806</t>
  </si>
  <si>
    <t>1399/02/20</t>
  </si>
  <si>
    <t>1402/08/06</t>
  </si>
  <si>
    <t>اسنادخزانه-م2بودجه99-011019</t>
  </si>
  <si>
    <t>1399/06/19</t>
  </si>
  <si>
    <t>1401/10/19</t>
  </si>
  <si>
    <t>اسنادخزانه-م7بودجه00-030912</t>
  </si>
  <si>
    <t>1400/04/14</t>
  </si>
  <si>
    <t>1403/09/12</t>
  </si>
  <si>
    <t>اسنادخزانه-م7بودجه99-020704</t>
  </si>
  <si>
    <t>1399/09/25</t>
  </si>
  <si>
    <t>1402/07/04</t>
  </si>
  <si>
    <t>0.06%</t>
  </si>
  <si>
    <t>اسنادخزانه-م9بودجه99-020316</t>
  </si>
  <si>
    <t>1399/10/15</t>
  </si>
  <si>
    <t>1402/03/16</t>
  </si>
  <si>
    <t>صکوک اجاره ملی412-6 ماهه18%</t>
  </si>
  <si>
    <t>1400/12/23</t>
  </si>
  <si>
    <t>1404/12/22</t>
  </si>
  <si>
    <t>صکوک مرابحه دعبید12-3ماهه18%</t>
  </si>
  <si>
    <t>1400/12/25</t>
  </si>
  <si>
    <t>1404/12/24</t>
  </si>
  <si>
    <t>صکوک منفعت نفت1312-6ماهه 18/5%</t>
  </si>
  <si>
    <t>1399/12/17</t>
  </si>
  <si>
    <t>1403/12/17</t>
  </si>
  <si>
    <t>مرابحه عام دولت102-ش.خ031211</t>
  </si>
  <si>
    <t>1400/12/11</t>
  </si>
  <si>
    <t>1403/12/11</t>
  </si>
  <si>
    <t>مرابحه عام دولت3-ش.خ 0103</t>
  </si>
  <si>
    <t>1399/04/03</t>
  </si>
  <si>
    <t>1401/03/03</t>
  </si>
  <si>
    <t>مرابحه عام دولت3-ش.خ 0104</t>
  </si>
  <si>
    <t>1401/04/03</t>
  </si>
  <si>
    <t>مرابحه عام دولت4-ش.خ 0205</t>
  </si>
  <si>
    <t>1399/05/07</t>
  </si>
  <si>
    <t>1402/05/07</t>
  </si>
  <si>
    <t>مرابحه عام دولت76-ش.خ030406</t>
  </si>
  <si>
    <t>1399/12/06</t>
  </si>
  <si>
    <t>1403/04/06</t>
  </si>
  <si>
    <t>مرابحه عام دولت94-ش.خ030816</t>
  </si>
  <si>
    <t>1400/09/16</t>
  </si>
  <si>
    <t>1403/08/16</t>
  </si>
  <si>
    <t>مشارکت رایان سایپا-3ماهه16%</t>
  </si>
  <si>
    <t>1397/06/05</t>
  </si>
  <si>
    <t>1401/06/05</t>
  </si>
  <si>
    <t>مشارکت ش قم0312-سه ماهه18%</t>
  </si>
  <si>
    <t>1399/12/28</t>
  </si>
  <si>
    <t>1403/12/28</t>
  </si>
  <si>
    <t>مشارکت ش کرج0312-سه ماهه18%</t>
  </si>
  <si>
    <t>منفعت دولت5-ش.خاص کاردان0108</t>
  </si>
  <si>
    <t>1398/08/18</t>
  </si>
  <si>
    <t>1401/08/18</t>
  </si>
  <si>
    <t>سلف موازی برق نیروی برق حرارتی</t>
  </si>
  <si>
    <t>1399/10/23</t>
  </si>
  <si>
    <t>1401/10/22</t>
  </si>
  <si>
    <t>سلف موازی متانول بوشهر 025</t>
  </si>
  <si>
    <t>1400/12/24</t>
  </si>
  <si>
    <t>1402/12/24</t>
  </si>
  <si>
    <t>سلف نفت خام سبک داخلی4002</t>
  </si>
  <si>
    <t>1400/06/30</t>
  </si>
  <si>
    <t>1401/06/30</t>
  </si>
  <si>
    <t>صکوک مرابحه صکورش302-3ماهه18%</t>
  </si>
  <si>
    <t>1403/02/31</t>
  </si>
  <si>
    <t>مرابحه عام دولت3-ش.خ 0208</t>
  </si>
  <si>
    <t>1399/03/13</t>
  </si>
  <si>
    <t>1402/08/13</t>
  </si>
  <si>
    <t>قیمت پایانی</t>
  </si>
  <si>
    <t>قیمت پس از تعدیل</t>
  </si>
  <si>
    <t>درصد تعدیل</t>
  </si>
  <si>
    <t>ارزش ناشی از تعدیل قیمت</t>
  </si>
  <si>
    <t>2.43%</t>
  </si>
  <si>
    <t>3.85%</t>
  </si>
  <si>
    <t>1.01%</t>
  </si>
  <si>
    <t>0.08%</t>
  </si>
  <si>
    <t>0.31%</t>
  </si>
  <si>
    <t>0.77%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</si>
  <si>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</si>
  <si>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</si>
  <si>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</si>
  <si>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</si>
  <si>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</si>
  <si>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</si>
  <si>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</si>
  <si>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</si>
  <si>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</si>
  <si>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</si>
  <si>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</si>
  <si>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</si>
  <si>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</si>
  <si>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</si>
  <si>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</si>
  <si>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</si>
  <si>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</si>
  <si>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</si>
  <si>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</si>
  <si>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</si>
  <si>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</si>
  <si>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</si>
  <si>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</si>
  <si>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</si>
  <si>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</si>
  <si>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</si>
  <si>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</si>
  <si>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</si>
  <si>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</si>
  <si>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رفاه شيخ بهايي</t>
  </si>
  <si>
    <t>287155067</t>
  </si>
  <si>
    <t>895112134700001</t>
  </si>
  <si>
    <t>سپرده بلند مدت</t>
  </si>
  <si>
    <t>1399/05/14</t>
  </si>
  <si>
    <t>895112134700002</t>
  </si>
  <si>
    <t>1399/10/06</t>
  </si>
  <si>
    <t>895-112-13470000-3</t>
  </si>
  <si>
    <t>1399/11/19</t>
  </si>
  <si>
    <t>بانک پاسارگاد ارمغان</t>
  </si>
  <si>
    <t>279-8100-14681876-1</t>
  </si>
  <si>
    <t>1399/12/27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</si>
  <si>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</si>
  <si>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</si>
  <si>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</si>
  <si>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</si>
  <si>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</si>
  <si>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</si>
  <si>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بانک تجارت آفریقا</t>
  </si>
  <si>
    <t>98038868</t>
  </si>
  <si>
    <t>1400/03/05</t>
  </si>
  <si>
    <t>بانک سامان قائم مقام</t>
  </si>
  <si>
    <t>866-112-13470000-1</t>
  </si>
  <si>
    <t>1400/07/21</t>
  </si>
  <si>
    <t>866-112-13470000-2</t>
  </si>
  <si>
    <t>1400/10/13</t>
  </si>
  <si>
    <t>279-9012-14681876-9</t>
  </si>
  <si>
    <t>1400/12/07</t>
  </si>
  <si>
    <t>279-9012-1468176-10</t>
  </si>
  <si>
    <t>1401/01/06</t>
  </si>
  <si>
    <t>279-9012-14681876-11</t>
  </si>
  <si>
    <t>1401/01/07</t>
  </si>
  <si>
    <t>بانک تجارت مطهری مهرداد</t>
  </si>
  <si>
    <t>43094890</t>
  </si>
  <si>
    <t>1401/01/16</t>
  </si>
  <si>
    <t>1.47%</t>
  </si>
  <si>
    <t>051560304000000172</t>
  </si>
  <si>
    <t>051560304000000175</t>
  </si>
  <si>
    <t>1401/01/17</t>
  </si>
  <si>
    <t>بانک تجارت میرداماد شرقی</t>
  </si>
  <si>
    <t>35442995</t>
  </si>
  <si>
    <t>بانک رفاه سعادت آباد</t>
  </si>
  <si>
    <t>332043277</t>
  </si>
  <si>
    <t>1401/02/05</t>
  </si>
  <si>
    <t>279-9012-14681876-12</t>
  </si>
  <si>
    <t>1401/02/25</t>
  </si>
  <si>
    <t>بانک تجارت پالایشگاه تهران</t>
  </si>
  <si>
    <t>6501729971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</si>
  <si>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</si>
  <si>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</si>
  <si>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</si>
  <si>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</si>
  <si>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</si>
  <si>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</si>
  <si>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</si>
  <si>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</si>
  <si>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</si>
  <si>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</si>
  <si>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منفعت صبا اروند کاردان14001113</t>
  </si>
  <si>
    <t>1400/11/13</t>
  </si>
  <si>
    <t>اوراق مشارکت شرکت واحد اتوبوسرانی شهر کرج</t>
  </si>
  <si>
    <t>1401/04/20</t>
  </si>
  <si>
    <t>اوراق مشارکت اتوبوسرانی قم</t>
  </si>
  <si>
    <t>1401/04/15</t>
  </si>
  <si>
    <t>مرابحه عام دولت5-ش.خ 0010</t>
  </si>
  <si>
    <t>1400/10/25</t>
  </si>
  <si>
    <t xml:space="preserve">موسسه اعتباری ملل شیراز 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</si>
  <si>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</si>
  <si>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</si>
  <si>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</si>
  <si>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</si>
  <si>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</si>
  <si>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</si>
  <si>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1401/01/24</t>
  </si>
  <si>
    <t>1400/11/09</t>
  </si>
  <si>
    <t>بهای فروش</t>
  </si>
  <si>
    <t>ارزش دفتری</t>
  </si>
  <si>
    <t>سود و زیان ناشی از تغییر قیمت</t>
  </si>
  <si>
    <t>سود و زیان ناشی از فروش</t>
  </si>
  <si>
    <t>تجلی توسعه معادن و فلزات</t>
  </si>
  <si>
    <t>ح.تجلی توسعه معادن و فلزات</t>
  </si>
  <si>
    <t>ریل پرداز نو آفرین</t>
  </si>
  <si>
    <t>اسنادخزانه-م18بودجه98-010614</t>
  </si>
  <si>
    <t>اسنادخزانه-م21بودجه98-020906</t>
  </si>
  <si>
    <t>درآمد سود سهام</t>
  </si>
  <si>
    <t>درآمد تغییر ارزش</t>
  </si>
  <si>
    <t>درآمد فروش</t>
  </si>
  <si>
    <t>درصد از کل درآمدها</t>
  </si>
  <si>
    <t>0.37%</t>
  </si>
  <si>
    <t>-0.02%</t>
  </si>
  <si>
    <t>-0.05%</t>
  </si>
  <si>
    <t>2.04%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</si>
  <si>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</si>
  <si>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</si>
  <si>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</si>
  <si>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</si>
  <si>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</si>
  <si>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</si>
  <si>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بانک ملل</t>
  </si>
  <si>
    <t>279-9012-14681876-5</t>
  </si>
  <si>
    <t>205-283-6681650-5</t>
  </si>
  <si>
    <t>205-283-6681650-6</t>
  </si>
  <si>
    <t>205-283-6681650-7</t>
  </si>
  <si>
    <t>205-283-6681650-8</t>
  </si>
  <si>
    <t>279-9012-14681876-6</t>
  </si>
  <si>
    <t>279-9012-14681876-7</t>
  </si>
  <si>
    <t>051560304000000159</t>
  </si>
  <si>
    <t>279-9012-14681876-8</t>
  </si>
  <si>
    <t>051500304000000058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</si>
  <si>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</si>
  <si>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</si>
  <si>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</si>
  <si>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</si>
  <si>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3.83%</t>
  </si>
  <si>
    <t>سرمایه‌گذاری در اوراق بهادار</t>
  </si>
  <si>
    <t>77.63%</t>
  </si>
  <si>
    <t>1.28%</t>
  </si>
  <si>
    <t>درآمد سپرده بانکی</t>
  </si>
  <si>
    <t>19.00%</t>
  </si>
  <si>
    <t>سرمایه‌گذاری‌توکافولاد</t>
  </si>
  <si>
    <t>1400/03/25</t>
  </si>
  <si>
    <t>اوراق گواهی سپرده بانکی بانک ملل</t>
  </si>
  <si>
    <t>درصد از کل
 درآمدها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</si>
</sst>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#,##0\ ;[Black]\(#,##0\);\-\ ;"/>
    <numFmt numFmtId="165" formatCode="#,##0;\(#,##0\)"/>
    <numFmt numFmtId="179" formatCode="#,##0_ ;\-#,##0\ "/>
  </numFmts>
  <fonts count="7" x14ac:knownFonts="1"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  <font>
      <b/>
      <sz val="10"/>
      <color rgb="FF000000"/>
      <name val="B Nazanin"/>
      <charset val="178"/>
    </font>
    <font>
      <sz val="11"/>
      <name val="Calibri"/>
    </font>
    <font>
      <sz val="16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/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3" fontId="1" fillId="0" borderId="0" xfId="0" applyNumberFormat="1" applyFont="1" applyBorder="1"/>
    <xf numFmtId="164" fontId="1" fillId="0" borderId="0" xfId="0" applyNumberFormat="1" applyFont="1" applyBorder="1" applyAlignment="1">
      <alignment horizontal="center"/>
    </xf>
    <xf numFmtId="0" fontId="1" fillId="0" borderId="2" xfId="0" applyFont="1" applyBorder="1"/>
    <xf numFmtId="3" fontId="1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2" fontId="1" fillId="0" borderId="0" xfId="0" applyNumberFormat="1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4" fontId="1" fillId="0" borderId="1" xfId="0" applyNumberFormat="1" applyFont="1" applyBorder="1" applyAlignment="1">
      <alignment horizontal="center"/>
    </xf>
    <xf numFmtId="10" fontId="1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9" fontId="1" fillId="0" borderId="1" xfId="2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vertical="center" wrapText="1" readingOrder="2"/>
    </xf>
    <xf numFmtId="164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/>
    </xf>
    <xf numFmtId="165" fontId="1" fillId="0" borderId="0" xfId="0" applyNumberFormat="1" applyFont="1" applyBorder="1"/>
    <xf numFmtId="2" fontId="1" fillId="0" borderId="0" xfId="0" applyNumberFormat="1" applyFont="1" applyBorder="1"/>
    <xf numFmtId="179" fontId="1" fillId="0" borderId="0" xfId="1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Fill="1"/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1" fillId="0" borderId="0" xfId="2" applyNumberFormat="1" applyFont="1"/>
    <xf numFmtId="10" fontId="6" fillId="0" borderId="0" xfId="2" applyNumberFormat="1" applyFont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26"/>
  <sheetViews>
    <sheetView rightToLeft="1" tabSelected="1" workbookViewId="0">
      <selection activeCell="Y19" sqref="Y19"/>
    </sheetView>
  </sheetViews>
  <sheetFormatPr defaultRowHeight="18" x14ac:dyDescent="0.4"/>
  <cols>
    <col min="1" max="1" width="28.7109375" style="1" bestFit="1" customWidth="1"/>
    <col min="2" max="2" width="1" style="1" customWidth="1"/>
    <col min="3" max="3" width="9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25.42578125" style="1" bestFit="1" customWidth="1"/>
    <col min="8" max="8" width="1" style="1" customWidth="1"/>
    <col min="9" max="9" width="9.140625" style="1" customWidth="1"/>
    <col min="10" max="10" width="1" style="1" customWidth="1"/>
    <col min="11" max="11" width="19.5703125" style="1" bestFit="1" customWidth="1"/>
    <col min="12" max="12" width="1" style="1" customWidth="1"/>
    <col min="13" max="13" width="9.710937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9.5703125" style="1" bestFit="1" customWidth="1"/>
    <col min="18" max="18" width="1" style="1" customWidth="1"/>
    <col min="19" max="19" width="13.71093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25.42578125" style="1" bestFit="1" customWidth="1"/>
    <col min="24" max="24" width="1" style="1" customWidth="1"/>
    <col min="25" max="25" width="37.85546875" style="1" bestFit="1" customWidth="1"/>
    <col min="26" max="26" width="1" style="1" customWidth="1"/>
    <col min="27" max="27" width="13.7109375" style="1" customWidth="1"/>
    <col min="28" max="16384" width="9.140625" style="1"/>
  </cols>
  <sheetData>
    <row r="2" spans="1:27" ht="27.75" x14ac:dyDescent="0.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7" ht="27.75" x14ac:dyDescent="0.4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7" ht="27.75" x14ac:dyDescent="0.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6" spans="1:27" ht="27.75" x14ac:dyDescent="0.4">
      <c r="A6" s="32" t="s">
        <v>3</v>
      </c>
      <c r="C6" s="30" t="s">
        <v>4</v>
      </c>
      <c r="D6" s="30" t="s">
        <v>4</v>
      </c>
      <c r="E6" s="30" t="s">
        <v>4</v>
      </c>
      <c r="F6" s="30" t="s">
        <v>4</v>
      </c>
      <c r="G6" s="30" t="s">
        <v>4</v>
      </c>
      <c r="I6" s="30" t="s">
        <v>5</v>
      </c>
      <c r="J6" s="30" t="s">
        <v>5</v>
      </c>
      <c r="K6" s="30" t="s">
        <v>5</v>
      </c>
      <c r="L6" s="30" t="s">
        <v>5</v>
      </c>
      <c r="M6" s="30" t="s">
        <v>5</v>
      </c>
      <c r="N6" s="30" t="s">
        <v>5</v>
      </c>
      <c r="O6" s="30" t="s">
        <v>5</v>
      </c>
      <c r="Q6" s="30" t="s">
        <v>6</v>
      </c>
      <c r="R6" s="30" t="s">
        <v>6</v>
      </c>
      <c r="S6" s="30" t="s">
        <v>6</v>
      </c>
      <c r="T6" s="30" t="s">
        <v>6</v>
      </c>
      <c r="U6" s="30" t="s">
        <v>6</v>
      </c>
      <c r="V6" s="30" t="s">
        <v>6</v>
      </c>
      <c r="W6" s="30" t="s">
        <v>6</v>
      </c>
      <c r="X6" s="30" t="s">
        <v>6</v>
      </c>
      <c r="Y6" s="30" t="s">
        <v>6</v>
      </c>
    </row>
    <row r="7" spans="1:27" ht="27.75" x14ac:dyDescent="0.4">
      <c r="A7" s="32" t="s">
        <v>3</v>
      </c>
      <c r="C7" s="29" t="s">
        <v>7</v>
      </c>
      <c r="E7" s="29" t="s">
        <v>8</v>
      </c>
      <c r="G7" s="29" t="s">
        <v>9</v>
      </c>
      <c r="I7" s="31" t="s">
        <v>10</v>
      </c>
      <c r="J7" s="31" t="s">
        <v>10</v>
      </c>
      <c r="K7" s="31" t="s">
        <v>10</v>
      </c>
      <c r="M7" s="31" t="s">
        <v>11</v>
      </c>
      <c r="N7" s="31" t="s">
        <v>11</v>
      </c>
      <c r="O7" s="31" t="s">
        <v>11</v>
      </c>
      <c r="Q7" s="29" t="s">
        <v>7</v>
      </c>
      <c r="S7" s="29" t="s">
        <v>12</v>
      </c>
      <c r="U7" s="29" t="s">
        <v>8</v>
      </c>
      <c r="W7" s="29" t="s">
        <v>9</v>
      </c>
      <c r="Y7" s="29" t="s">
        <v>13</v>
      </c>
    </row>
    <row r="8" spans="1:27" ht="27.75" x14ac:dyDescent="0.4">
      <c r="A8" s="30" t="s">
        <v>3</v>
      </c>
      <c r="C8" s="30" t="s">
        <v>7</v>
      </c>
      <c r="E8" s="30" t="s">
        <v>8</v>
      </c>
      <c r="G8" s="30" t="s">
        <v>9</v>
      </c>
      <c r="I8" s="31" t="s">
        <v>7</v>
      </c>
      <c r="K8" s="30" t="s">
        <v>8</v>
      </c>
      <c r="M8" s="31" t="s">
        <v>7</v>
      </c>
      <c r="O8" s="30" t="s">
        <v>14</v>
      </c>
      <c r="Q8" s="30" t="s">
        <v>7</v>
      </c>
      <c r="S8" s="30" t="s">
        <v>12</v>
      </c>
      <c r="U8" s="30" t="s">
        <v>8</v>
      </c>
      <c r="W8" s="30" t="s">
        <v>9</v>
      </c>
      <c r="Y8" s="30" t="s">
        <v>13</v>
      </c>
    </row>
    <row r="9" spans="1:27" ht="18.75" x14ac:dyDescent="0.45">
      <c r="A9" s="2" t="s">
        <v>15</v>
      </c>
      <c r="C9" s="8">
        <v>38137</v>
      </c>
      <c r="D9" s="9"/>
      <c r="E9" s="8">
        <v>26720136</v>
      </c>
      <c r="F9" s="9"/>
      <c r="G9" s="8">
        <v>26537059.395</v>
      </c>
      <c r="H9" s="9"/>
      <c r="I9" s="8">
        <v>0</v>
      </c>
      <c r="J9" s="9"/>
      <c r="K9" s="8">
        <v>0</v>
      </c>
      <c r="L9" s="9"/>
      <c r="M9" s="8">
        <v>0</v>
      </c>
      <c r="N9" s="9"/>
      <c r="O9" s="8">
        <v>0</v>
      </c>
      <c r="P9" s="9"/>
      <c r="Q9" s="8">
        <v>38137</v>
      </c>
      <c r="R9" s="9"/>
      <c r="S9" s="8">
        <v>700</v>
      </c>
      <c r="T9" s="9"/>
      <c r="U9" s="8">
        <v>26720136</v>
      </c>
      <c r="V9" s="9"/>
      <c r="W9" s="8">
        <v>26537059.395</v>
      </c>
      <c r="X9" s="9"/>
      <c r="Y9" s="21">
        <f>W9/54425915896114*100</f>
        <v>4.8758131044873686E-5</v>
      </c>
      <c r="AA9" s="21"/>
    </row>
    <row r="10" spans="1:27" ht="18.75" x14ac:dyDescent="0.45">
      <c r="A10" s="2" t="s">
        <v>17</v>
      </c>
      <c r="C10" s="8">
        <v>108054</v>
      </c>
      <c r="D10" s="9"/>
      <c r="E10" s="8">
        <v>54076054</v>
      </c>
      <c r="F10" s="9"/>
      <c r="G10" s="8">
        <v>53705539.350000001</v>
      </c>
      <c r="H10" s="9"/>
      <c r="I10" s="8">
        <v>0</v>
      </c>
      <c r="J10" s="9"/>
      <c r="K10" s="8">
        <v>0</v>
      </c>
      <c r="L10" s="9"/>
      <c r="M10" s="8">
        <v>0</v>
      </c>
      <c r="N10" s="9"/>
      <c r="O10" s="8">
        <v>0</v>
      </c>
      <c r="P10" s="9"/>
      <c r="Q10" s="8">
        <v>108054</v>
      </c>
      <c r="R10" s="9"/>
      <c r="S10" s="8">
        <v>500</v>
      </c>
      <c r="T10" s="9"/>
      <c r="U10" s="8">
        <v>54076054</v>
      </c>
      <c r="V10" s="9"/>
      <c r="W10" s="8">
        <v>53705539.350000001</v>
      </c>
      <c r="X10" s="9"/>
      <c r="Y10" s="21">
        <f t="shared" ref="Y10:Y21" si="0">W10/54425915896114*100</f>
        <v>9.8676408960229493E-5</v>
      </c>
      <c r="AA10" s="21"/>
    </row>
    <row r="11" spans="1:27" ht="18.75" x14ac:dyDescent="0.45">
      <c r="A11" s="2" t="s">
        <v>18</v>
      </c>
      <c r="C11" s="8">
        <v>59405940</v>
      </c>
      <c r="D11" s="9"/>
      <c r="E11" s="8">
        <v>780238653285</v>
      </c>
      <c r="F11" s="9"/>
      <c r="G11" s="8">
        <v>775772359569.00903</v>
      </c>
      <c r="H11" s="9"/>
      <c r="I11" s="8">
        <v>0</v>
      </c>
      <c r="J11" s="9"/>
      <c r="K11" s="8">
        <v>0</v>
      </c>
      <c r="L11" s="9"/>
      <c r="M11" s="11">
        <v>0</v>
      </c>
      <c r="N11" s="9"/>
      <c r="O11" s="8">
        <v>0</v>
      </c>
      <c r="P11" s="9"/>
      <c r="Q11" s="8">
        <v>59405940</v>
      </c>
      <c r="R11" s="9"/>
      <c r="S11" s="8">
        <v>13360</v>
      </c>
      <c r="T11" s="9"/>
      <c r="U11" s="8">
        <v>780238653285</v>
      </c>
      <c r="V11" s="9"/>
      <c r="W11" s="8">
        <v>788941061417.52002</v>
      </c>
      <c r="X11" s="9"/>
      <c r="Y11" s="21">
        <f t="shared" si="0"/>
        <v>1.4495687365618597</v>
      </c>
      <c r="AA11" s="21"/>
    </row>
    <row r="12" spans="1:27" ht="18.75" x14ac:dyDescent="0.45">
      <c r="A12" s="2" t="s">
        <v>19</v>
      </c>
      <c r="C12" s="8">
        <v>5487000</v>
      </c>
      <c r="D12" s="9"/>
      <c r="E12" s="8">
        <v>998293584900</v>
      </c>
      <c r="F12" s="9"/>
      <c r="G12" s="8">
        <v>1075221933107.85</v>
      </c>
      <c r="H12" s="9"/>
      <c r="I12" s="8">
        <v>0</v>
      </c>
      <c r="J12" s="9"/>
      <c r="K12" s="8">
        <v>0</v>
      </c>
      <c r="L12" s="9"/>
      <c r="M12" s="11">
        <v>0</v>
      </c>
      <c r="N12" s="9"/>
      <c r="O12" s="8">
        <v>0</v>
      </c>
      <c r="P12" s="9"/>
      <c r="Q12" s="8">
        <v>5487000</v>
      </c>
      <c r="R12" s="9"/>
      <c r="S12" s="8">
        <v>200479</v>
      </c>
      <c r="T12" s="9"/>
      <c r="U12" s="8">
        <v>998293584900</v>
      </c>
      <c r="V12" s="9"/>
      <c r="W12" s="8">
        <v>1093483104775.65</v>
      </c>
      <c r="X12" s="9"/>
      <c r="Y12" s="21">
        <f t="shared" si="0"/>
        <v>2.0091221006971138</v>
      </c>
      <c r="AA12" s="21"/>
    </row>
    <row r="13" spans="1:27" ht="18.75" x14ac:dyDescent="0.45">
      <c r="A13" s="2" t="s">
        <v>20</v>
      </c>
      <c r="C13" s="8">
        <v>25453</v>
      </c>
      <c r="D13" s="9"/>
      <c r="E13" s="8">
        <v>25476109</v>
      </c>
      <c r="F13" s="9"/>
      <c r="G13" s="8">
        <v>25301554.649999999</v>
      </c>
      <c r="H13" s="9"/>
      <c r="I13" s="8">
        <v>0</v>
      </c>
      <c r="J13" s="9"/>
      <c r="K13" s="8">
        <v>0</v>
      </c>
      <c r="L13" s="9"/>
      <c r="M13" s="11">
        <v>0</v>
      </c>
      <c r="N13" s="9"/>
      <c r="O13" s="8">
        <v>0</v>
      </c>
      <c r="P13" s="9"/>
      <c r="Q13" s="8">
        <v>25453</v>
      </c>
      <c r="R13" s="9"/>
      <c r="S13" s="8">
        <v>1000</v>
      </c>
      <c r="T13" s="9"/>
      <c r="U13" s="8">
        <v>25476109</v>
      </c>
      <c r="V13" s="9"/>
      <c r="W13" s="8">
        <v>25301554.649999999</v>
      </c>
      <c r="X13" s="9"/>
      <c r="Y13" s="21">
        <f t="shared" si="0"/>
        <v>4.6488064065462102E-5</v>
      </c>
      <c r="AA13" s="21"/>
    </row>
    <row r="14" spans="1:27" ht="18.75" x14ac:dyDescent="0.45">
      <c r="A14" s="2" t="s">
        <v>21</v>
      </c>
      <c r="C14" s="8">
        <v>325402</v>
      </c>
      <c r="D14" s="9"/>
      <c r="E14" s="8">
        <v>2485071652</v>
      </c>
      <c r="F14" s="9"/>
      <c r="G14" s="8">
        <v>8086646452.5</v>
      </c>
      <c r="H14" s="9"/>
      <c r="I14" s="8">
        <v>0</v>
      </c>
      <c r="J14" s="9"/>
      <c r="K14" s="8">
        <v>0</v>
      </c>
      <c r="L14" s="9"/>
      <c r="M14" s="11">
        <v>-125402</v>
      </c>
      <c r="N14" s="9"/>
      <c r="O14" s="8">
        <v>2755915692</v>
      </c>
      <c r="P14" s="9"/>
      <c r="Q14" s="8">
        <v>200000</v>
      </c>
      <c r="R14" s="9"/>
      <c r="S14" s="8">
        <v>22300</v>
      </c>
      <c r="T14" s="9"/>
      <c r="U14" s="8">
        <v>1527385606</v>
      </c>
      <c r="V14" s="9"/>
      <c r="W14" s="8">
        <v>4433463000</v>
      </c>
      <c r="X14" s="9"/>
      <c r="Y14" s="21">
        <f t="shared" si="0"/>
        <v>8.1458675099972885E-3</v>
      </c>
      <c r="AA14" s="21"/>
    </row>
    <row r="15" spans="1:27" ht="18.75" x14ac:dyDescent="0.45">
      <c r="A15" s="2" t="s">
        <v>22</v>
      </c>
      <c r="C15" s="8">
        <v>56139402</v>
      </c>
      <c r="D15" s="9"/>
      <c r="E15" s="8">
        <v>591132385041</v>
      </c>
      <c r="F15" s="9"/>
      <c r="G15" s="8">
        <v>556937618129.83801</v>
      </c>
      <c r="H15" s="9"/>
      <c r="I15" s="8">
        <v>0</v>
      </c>
      <c r="J15" s="9"/>
      <c r="K15" s="8">
        <v>0</v>
      </c>
      <c r="L15" s="9"/>
      <c r="M15" s="11">
        <v>-14302470</v>
      </c>
      <c r="N15" s="9"/>
      <c r="O15" s="8">
        <v>150050750239</v>
      </c>
      <c r="P15" s="9"/>
      <c r="Q15" s="8">
        <v>41836932</v>
      </c>
      <c r="R15" s="9"/>
      <c r="S15" s="8">
        <v>10230</v>
      </c>
      <c r="T15" s="9"/>
      <c r="U15" s="8">
        <v>440531329404</v>
      </c>
      <c r="V15" s="9"/>
      <c r="W15" s="8">
        <v>425445263064.55798</v>
      </c>
      <c r="X15" s="9"/>
      <c r="Y15" s="21">
        <f t="shared" si="0"/>
        <v>0.78169610204930817</v>
      </c>
      <c r="AA15" s="21"/>
    </row>
    <row r="16" spans="1:27" ht="18.75" x14ac:dyDescent="0.45">
      <c r="A16" s="2" t="s">
        <v>23</v>
      </c>
      <c r="C16" s="8">
        <v>2000</v>
      </c>
      <c r="D16" s="9"/>
      <c r="E16" s="8">
        <v>32089751</v>
      </c>
      <c r="F16" s="9"/>
      <c r="G16" s="8">
        <v>28429830</v>
      </c>
      <c r="H16" s="9"/>
      <c r="I16" s="8">
        <v>0</v>
      </c>
      <c r="J16" s="9"/>
      <c r="K16" s="8">
        <v>0</v>
      </c>
      <c r="L16" s="9"/>
      <c r="M16" s="11">
        <v>0</v>
      </c>
      <c r="N16" s="9"/>
      <c r="O16" s="8">
        <v>0</v>
      </c>
      <c r="P16" s="9"/>
      <c r="Q16" s="8">
        <v>2000</v>
      </c>
      <c r="R16" s="9"/>
      <c r="S16" s="8">
        <v>14790</v>
      </c>
      <c r="T16" s="9"/>
      <c r="U16" s="8">
        <v>32089751</v>
      </c>
      <c r="V16" s="9"/>
      <c r="W16" s="8">
        <v>29403999</v>
      </c>
      <c r="X16" s="9"/>
      <c r="Y16" s="21">
        <f t="shared" si="0"/>
        <v>5.4025731153748831E-5</v>
      </c>
      <c r="AA16" s="21"/>
    </row>
    <row r="17" spans="1:27" ht="18.75" x14ac:dyDescent="0.45">
      <c r="A17" s="2" t="s">
        <v>24</v>
      </c>
      <c r="C17" s="8">
        <v>100000</v>
      </c>
      <c r="D17" s="9"/>
      <c r="E17" s="8">
        <v>2031843240</v>
      </c>
      <c r="F17" s="9"/>
      <c r="G17" s="8">
        <v>3429472500</v>
      </c>
      <c r="H17" s="9"/>
      <c r="I17" s="8">
        <v>0</v>
      </c>
      <c r="J17" s="9"/>
      <c r="K17" s="8">
        <v>0</v>
      </c>
      <c r="L17" s="9"/>
      <c r="M17" s="11">
        <v>0</v>
      </c>
      <c r="N17" s="9"/>
      <c r="O17" s="8">
        <v>0</v>
      </c>
      <c r="P17" s="9"/>
      <c r="Q17" s="8">
        <v>100000</v>
      </c>
      <c r="R17" s="9"/>
      <c r="S17" s="8">
        <v>34800</v>
      </c>
      <c r="T17" s="9"/>
      <c r="U17" s="8">
        <v>2031843240</v>
      </c>
      <c r="V17" s="9"/>
      <c r="W17" s="8">
        <v>3459294000</v>
      </c>
      <c r="X17" s="9"/>
      <c r="Y17" s="21">
        <f t="shared" si="0"/>
        <v>6.355968371029275E-3</v>
      </c>
      <c r="AA17" s="21"/>
    </row>
    <row r="18" spans="1:27" ht="18.75" x14ac:dyDescent="0.45">
      <c r="A18" s="2" t="s">
        <v>25</v>
      </c>
      <c r="C18" s="8">
        <v>776660</v>
      </c>
      <c r="D18" s="9"/>
      <c r="E18" s="8">
        <v>99292763719</v>
      </c>
      <c r="F18" s="9"/>
      <c r="G18" s="8">
        <v>102447448499.73199</v>
      </c>
      <c r="H18" s="9"/>
      <c r="I18" s="23"/>
      <c r="J18" s="9"/>
      <c r="K18" s="8">
        <v>0</v>
      </c>
      <c r="L18" s="9"/>
      <c r="M18" s="11">
        <v>0</v>
      </c>
      <c r="N18" s="9"/>
      <c r="O18" s="8">
        <v>0</v>
      </c>
      <c r="P18" s="9"/>
      <c r="Q18" s="8">
        <v>6989937</v>
      </c>
      <c r="R18" s="9"/>
      <c r="S18" s="8">
        <v>14700</v>
      </c>
      <c r="T18" s="9"/>
      <c r="U18" s="8">
        <v>99292763719</v>
      </c>
      <c r="V18" s="9"/>
      <c r="W18" s="8">
        <v>102684129091.134</v>
      </c>
      <c r="X18" s="9"/>
      <c r="Y18" s="21">
        <f t="shared" si="0"/>
        <v>0.18866770985927611</v>
      </c>
      <c r="AA18" s="21"/>
    </row>
    <row r="19" spans="1:27" ht="18.75" x14ac:dyDescent="0.45">
      <c r="A19" s="2" t="s">
        <v>26</v>
      </c>
      <c r="C19" s="8">
        <v>0</v>
      </c>
      <c r="D19" s="9"/>
      <c r="E19" s="8">
        <v>0</v>
      </c>
      <c r="F19" s="9"/>
      <c r="G19" s="8">
        <v>0</v>
      </c>
      <c r="H19" s="9"/>
      <c r="I19" s="8">
        <v>715846</v>
      </c>
      <c r="J19" s="9"/>
      <c r="K19" s="8">
        <v>167526644333</v>
      </c>
      <c r="L19" s="9"/>
      <c r="M19" s="11">
        <v>0</v>
      </c>
      <c r="N19" s="9"/>
      <c r="O19" s="8">
        <v>0</v>
      </c>
      <c r="P19" s="9"/>
      <c r="Q19" s="8">
        <v>715846</v>
      </c>
      <c r="R19" s="9"/>
      <c r="S19" s="8">
        <v>227780</v>
      </c>
      <c r="T19" s="9"/>
      <c r="U19" s="8">
        <v>167526644333</v>
      </c>
      <c r="V19" s="9"/>
      <c r="W19" s="8">
        <v>162861773590.267</v>
      </c>
      <c r="X19" s="9"/>
      <c r="Y19" s="21">
        <f t="shared" si="0"/>
        <v>0.2992357058375113</v>
      </c>
      <c r="AA19" s="21"/>
    </row>
    <row r="20" spans="1:27" ht="18.75" x14ac:dyDescent="0.45">
      <c r="A20" s="2" t="s">
        <v>27</v>
      </c>
      <c r="C20" s="8">
        <v>0</v>
      </c>
      <c r="D20" s="9"/>
      <c r="E20" s="8">
        <v>0</v>
      </c>
      <c r="F20" s="9"/>
      <c r="G20" s="8">
        <v>0</v>
      </c>
      <c r="H20" s="9"/>
      <c r="I20" s="8">
        <v>300000</v>
      </c>
      <c r="J20" s="9"/>
      <c r="K20" s="8">
        <v>8242642063</v>
      </c>
      <c r="L20" s="9"/>
      <c r="M20" s="11">
        <v>0</v>
      </c>
      <c r="N20" s="9"/>
      <c r="O20" s="8">
        <v>0</v>
      </c>
      <c r="P20" s="9"/>
      <c r="Q20" s="8">
        <v>300000</v>
      </c>
      <c r="R20" s="9"/>
      <c r="S20" s="8">
        <v>28860</v>
      </c>
      <c r="T20" s="9"/>
      <c r="U20" s="8">
        <v>8242642063</v>
      </c>
      <c r="V20" s="9"/>
      <c r="W20" s="8">
        <v>8606484900</v>
      </c>
      <c r="X20" s="9"/>
      <c r="Y20" s="21">
        <f t="shared" si="0"/>
        <v>1.5813210964474557E-2</v>
      </c>
      <c r="AA20" s="21"/>
    </row>
    <row r="21" spans="1:27" ht="18.75" x14ac:dyDescent="0.45">
      <c r="A21" s="2" t="s">
        <v>29</v>
      </c>
      <c r="C21" s="8">
        <v>0</v>
      </c>
      <c r="D21" s="9"/>
      <c r="E21" s="8">
        <v>0</v>
      </c>
      <c r="F21" s="9"/>
      <c r="G21" s="8">
        <v>0</v>
      </c>
      <c r="H21" s="9"/>
      <c r="I21" s="8">
        <v>9700000</v>
      </c>
      <c r="J21" s="9"/>
      <c r="K21" s="8">
        <v>110197167673</v>
      </c>
      <c r="L21" s="9"/>
      <c r="M21" s="11">
        <v>0</v>
      </c>
      <c r="N21" s="9"/>
      <c r="O21" s="8">
        <v>0</v>
      </c>
      <c r="P21" s="9"/>
      <c r="Q21" s="8">
        <v>9700000</v>
      </c>
      <c r="R21" s="9"/>
      <c r="S21" s="8">
        <v>12710</v>
      </c>
      <c r="T21" s="9"/>
      <c r="U21" s="8">
        <f>110197167673-1286</f>
        <v>110197166387</v>
      </c>
      <c r="V21" s="9"/>
      <c r="W21" s="8">
        <f>122553442350-1290</f>
        <v>122553441060</v>
      </c>
      <c r="X21" s="9"/>
      <c r="Y21" s="21">
        <f t="shared" si="0"/>
        <v>0.22517478859506024</v>
      </c>
      <c r="AA21" s="21"/>
    </row>
    <row r="22" spans="1:27" ht="18.75" thickBot="1" x14ac:dyDescent="0.45">
      <c r="C22" s="10">
        <f>SUM(C9:C21)</f>
        <v>122408048</v>
      </c>
      <c r="D22" s="9"/>
      <c r="E22" s="10">
        <f>SUM(E9:E21)</f>
        <v>2473612663887</v>
      </c>
      <c r="F22" s="9"/>
      <c r="G22" s="10">
        <f>SUM(G9:G21)</f>
        <v>2522029452242.3237</v>
      </c>
      <c r="H22" s="9"/>
      <c r="I22" s="10">
        <f>SUM(I9:I21)</f>
        <v>10715846</v>
      </c>
      <c r="J22" s="9"/>
      <c r="K22" s="10">
        <f>SUM(K9:K21)</f>
        <v>285966454069</v>
      </c>
      <c r="L22" s="9"/>
      <c r="M22" s="12">
        <f>SUM(M9:M21)</f>
        <v>-14427872</v>
      </c>
      <c r="N22" s="9"/>
      <c r="O22" s="10">
        <f>SUM(O9:O21)</f>
        <v>152806665931</v>
      </c>
      <c r="P22" s="9"/>
      <c r="Q22" s="10">
        <f>SUM(Q9:Q21)</f>
        <v>124909299</v>
      </c>
      <c r="R22" s="9"/>
      <c r="S22" s="10">
        <f>SUM(S9:S21)</f>
        <v>582209</v>
      </c>
      <c r="T22" s="9"/>
      <c r="U22" s="10">
        <f>SUM(U9:U21)</f>
        <v>2608020374987</v>
      </c>
      <c r="V22" s="9"/>
      <c r="W22" s="10">
        <f>SUM(W9:W21)</f>
        <v>2712602963051.5239</v>
      </c>
      <c r="X22" s="9"/>
      <c r="Y22" s="22">
        <f>SUM(Y9:Y21)</f>
        <v>4.9840281387808556</v>
      </c>
    </row>
    <row r="23" spans="1:27" ht="18.75" thickTop="1" x14ac:dyDescent="0.4">
      <c r="M23" s="14"/>
    </row>
    <row r="24" spans="1:27" x14ac:dyDescent="0.4">
      <c r="M24" s="14"/>
      <c r="U24" s="19"/>
      <c r="W24" s="19"/>
    </row>
    <row r="25" spans="1:27" x14ac:dyDescent="0.4">
      <c r="M25" s="14"/>
      <c r="U25" s="20"/>
      <c r="W25" s="16"/>
    </row>
    <row r="26" spans="1:27" x14ac:dyDescent="0.4">
      <c r="U26" s="16"/>
      <c r="W26" s="16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X31"/>
  <sheetViews>
    <sheetView rightToLeft="1" topLeftCell="A6" workbookViewId="0">
      <selection activeCell="Q23" sqref="Q23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9.28515625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33.42578125" style="1" bestFit="1" customWidth="1"/>
    <col min="10" max="10" width="1" style="1" customWidth="1"/>
    <col min="11" max="11" width="10.1406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33.42578125" style="1" bestFit="1" customWidth="1"/>
    <col min="18" max="18" width="1" style="1" customWidth="1"/>
    <col min="19" max="19" width="12.85546875" style="1" bestFit="1" customWidth="1"/>
    <col min="20" max="20" width="9.140625" style="1"/>
    <col min="21" max="21" width="10.42578125" style="1" bestFit="1" customWidth="1"/>
    <col min="22" max="22" width="12.42578125" style="1" bestFit="1" customWidth="1"/>
    <col min="23" max="16384" width="9.140625" style="1"/>
  </cols>
  <sheetData>
    <row r="2" spans="1:24" ht="27.75" x14ac:dyDescent="0.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24" ht="27.75" x14ac:dyDescent="0.4">
      <c r="A3" s="28" t="s">
        <v>212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24" ht="27.75" x14ac:dyDescent="0.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24" ht="27.75" x14ac:dyDescent="0.4">
      <c r="A6" s="32" t="s">
        <v>3</v>
      </c>
      <c r="C6" s="30" t="s">
        <v>214</v>
      </c>
      <c r="D6" s="30" t="s">
        <v>214</v>
      </c>
      <c r="E6" s="30" t="s">
        <v>214</v>
      </c>
      <c r="F6" s="30" t="s">
        <v>214</v>
      </c>
      <c r="G6" s="30" t="s">
        <v>214</v>
      </c>
      <c r="H6" s="30" t="s">
        <v>214</v>
      </c>
      <c r="I6" s="30" t="s">
        <v>214</v>
      </c>
      <c r="K6" s="30" t="s">
        <v>215</v>
      </c>
      <c r="L6" s="30" t="s">
        <v>215</v>
      </c>
      <c r="M6" s="30" t="s">
        <v>215</v>
      </c>
      <c r="N6" s="30" t="s">
        <v>215</v>
      </c>
      <c r="O6" s="30" t="s">
        <v>215</v>
      </c>
      <c r="P6" s="30" t="s">
        <v>215</v>
      </c>
      <c r="Q6" s="30" t="s">
        <v>215</v>
      </c>
    </row>
    <row r="7" spans="1:24" ht="27.75" x14ac:dyDescent="0.4">
      <c r="A7" s="30" t="s">
        <v>3</v>
      </c>
      <c r="C7" s="31" t="s">
        <v>7</v>
      </c>
      <c r="E7" s="31" t="s">
        <v>239</v>
      </c>
      <c r="G7" s="31" t="s">
        <v>240</v>
      </c>
      <c r="I7" s="31" t="s">
        <v>242</v>
      </c>
      <c r="K7" s="31" t="s">
        <v>7</v>
      </c>
      <c r="M7" s="31" t="s">
        <v>239</v>
      </c>
      <c r="O7" s="31" t="s">
        <v>240</v>
      </c>
      <c r="Q7" s="31" t="s">
        <v>242</v>
      </c>
      <c r="S7" s="20"/>
      <c r="T7" s="20"/>
      <c r="U7" s="20"/>
      <c r="V7" s="20"/>
      <c r="W7" s="20"/>
      <c r="X7" s="20"/>
    </row>
    <row r="8" spans="1:24" ht="18.75" x14ac:dyDescent="0.45">
      <c r="A8" s="2" t="s">
        <v>21</v>
      </c>
      <c r="C8" s="11">
        <v>125402</v>
      </c>
      <c r="D8" s="11"/>
      <c r="E8" s="11">
        <v>2755915692</v>
      </c>
      <c r="F8" s="11"/>
      <c r="G8" s="11">
        <v>2783681837</v>
      </c>
      <c r="H8" s="11"/>
      <c r="I8" s="11">
        <v>-27766145</v>
      </c>
      <c r="J8" s="11"/>
      <c r="K8" s="11">
        <v>125402</v>
      </c>
      <c r="L8" s="11"/>
      <c r="M8" s="11">
        <v>2755915692</v>
      </c>
      <c r="N8" s="11"/>
      <c r="O8" s="11">
        <v>2783681837</v>
      </c>
      <c r="P8" s="11"/>
      <c r="Q8" s="37">
        <v>-27766145</v>
      </c>
      <c r="S8" s="36"/>
      <c r="T8" s="36"/>
      <c r="U8" s="36"/>
      <c r="V8" s="36"/>
      <c r="W8" s="20"/>
      <c r="X8" s="20"/>
    </row>
    <row r="9" spans="1:24" ht="18.75" x14ac:dyDescent="0.45">
      <c r="A9" s="2" t="s">
        <v>22</v>
      </c>
      <c r="C9" s="11">
        <v>14302470</v>
      </c>
      <c r="D9" s="11"/>
      <c r="E9" s="11">
        <v>150050750239</v>
      </c>
      <c r="F9" s="11"/>
      <c r="G9" s="11">
        <v>156781242151</v>
      </c>
      <c r="H9" s="11"/>
      <c r="I9" s="11">
        <v>-6730491912</v>
      </c>
      <c r="J9" s="11"/>
      <c r="K9" s="11">
        <v>14302470</v>
      </c>
      <c r="L9" s="11"/>
      <c r="M9" s="11">
        <v>150050750239</v>
      </c>
      <c r="N9" s="11"/>
      <c r="O9" s="11">
        <v>156781242151</v>
      </c>
      <c r="P9" s="11"/>
      <c r="Q9" s="37">
        <v>-6730491912</v>
      </c>
      <c r="S9" s="36"/>
      <c r="T9" s="36"/>
      <c r="U9" s="36"/>
      <c r="V9" s="36"/>
      <c r="W9" s="20"/>
      <c r="X9" s="20"/>
    </row>
    <row r="10" spans="1:24" ht="18.75" x14ac:dyDescent="0.45">
      <c r="A10" s="2" t="s">
        <v>243</v>
      </c>
      <c r="C10" s="11">
        <v>0</v>
      </c>
      <c r="D10" s="11"/>
      <c r="E10" s="11">
        <v>0</v>
      </c>
      <c r="F10" s="11"/>
      <c r="G10" s="11">
        <v>0</v>
      </c>
      <c r="H10" s="11"/>
      <c r="I10" s="11">
        <v>0</v>
      </c>
      <c r="J10" s="11"/>
      <c r="K10" s="11">
        <v>62000000</v>
      </c>
      <c r="L10" s="11"/>
      <c r="M10" s="11">
        <v>64835918160</v>
      </c>
      <c r="N10" s="11"/>
      <c r="O10" s="11">
        <v>61631100000</v>
      </c>
      <c r="P10" s="11"/>
      <c r="Q10" s="37">
        <v>3204818160</v>
      </c>
      <c r="S10" s="36"/>
      <c r="T10" s="36"/>
      <c r="U10" s="36"/>
      <c r="V10" s="36"/>
      <c r="W10" s="20"/>
      <c r="X10" s="20"/>
    </row>
    <row r="11" spans="1:24" ht="18.75" x14ac:dyDescent="0.45">
      <c r="A11" s="2" t="s">
        <v>244</v>
      </c>
      <c r="C11" s="11">
        <v>0</v>
      </c>
      <c r="D11" s="11"/>
      <c r="E11" s="11">
        <v>0</v>
      </c>
      <c r="F11" s="11"/>
      <c r="G11" s="11">
        <v>0</v>
      </c>
      <c r="H11" s="11"/>
      <c r="I11" s="11">
        <v>0</v>
      </c>
      <c r="J11" s="11"/>
      <c r="K11" s="11">
        <v>62000000</v>
      </c>
      <c r="L11" s="11"/>
      <c r="M11" s="11">
        <v>62056296000</v>
      </c>
      <c r="N11" s="11"/>
      <c r="O11" s="11">
        <v>61631100000</v>
      </c>
      <c r="P11" s="11"/>
      <c r="Q11" s="37">
        <v>0</v>
      </c>
      <c r="S11" s="36"/>
      <c r="T11" s="36"/>
      <c r="U11" s="36"/>
      <c r="V11" s="36"/>
      <c r="W11" s="20"/>
      <c r="X11" s="20"/>
    </row>
    <row r="12" spans="1:24" ht="18.75" x14ac:dyDescent="0.45">
      <c r="A12" s="2" t="s">
        <v>23</v>
      </c>
      <c r="C12" s="11">
        <v>0</v>
      </c>
      <c r="D12" s="11"/>
      <c r="E12" s="11">
        <v>0</v>
      </c>
      <c r="F12" s="11"/>
      <c r="G12" s="11">
        <v>0</v>
      </c>
      <c r="H12" s="11"/>
      <c r="I12" s="11">
        <v>0</v>
      </c>
      <c r="J12" s="11"/>
      <c r="K12" s="11">
        <v>1798000</v>
      </c>
      <c r="L12" s="11"/>
      <c r="M12" s="11">
        <v>23883742720</v>
      </c>
      <c r="N12" s="11"/>
      <c r="O12" s="11">
        <v>27878546754</v>
      </c>
      <c r="P12" s="11"/>
      <c r="Q12" s="37">
        <v>-3994804034</v>
      </c>
      <c r="S12" s="36"/>
      <c r="T12" s="20"/>
      <c r="U12" s="20"/>
      <c r="V12" s="20"/>
      <c r="W12" s="20"/>
      <c r="X12" s="20"/>
    </row>
    <row r="13" spans="1:24" ht="18.75" customHeight="1" x14ac:dyDescent="0.45">
      <c r="A13" s="2" t="s">
        <v>245</v>
      </c>
      <c r="C13" s="11">
        <v>0</v>
      </c>
      <c r="D13" s="11"/>
      <c r="E13" s="11">
        <v>0</v>
      </c>
      <c r="F13" s="11"/>
      <c r="G13" s="11">
        <v>0</v>
      </c>
      <c r="H13" s="11"/>
      <c r="I13" s="11">
        <v>0</v>
      </c>
      <c r="J13" s="11"/>
      <c r="K13" s="11">
        <v>1394767</v>
      </c>
      <c r="L13" s="11"/>
      <c r="M13" s="11">
        <v>5034265835</v>
      </c>
      <c r="N13" s="11"/>
      <c r="O13" s="11">
        <v>6580177775</v>
      </c>
      <c r="P13" s="11"/>
      <c r="Q13" s="37">
        <v>-1545911940</v>
      </c>
      <c r="S13" s="36"/>
      <c r="T13" s="36"/>
      <c r="U13" s="36"/>
      <c r="V13" s="39"/>
      <c r="W13" s="20"/>
      <c r="X13" s="20"/>
    </row>
    <row r="14" spans="1:24" ht="18.75" x14ac:dyDescent="0.45">
      <c r="A14" s="2" t="s">
        <v>24</v>
      </c>
      <c r="C14" s="11">
        <v>0</v>
      </c>
      <c r="D14" s="11"/>
      <c r="E14" s="11">
        <v>0</v>
      </c>
      <c r="F14" s="11"/>
      <c r="G14" s="11">
        <v>0</v>
      </c>
      <c r="H14" s="11"/>
      <c r="I14" s="11">
        <v>0</v>
      </c>
      <c r="J14" s="11"/>
      <c r="K14" s="11">
        <v>203736</v>
      </c>
      <c r="L14" s="11"/>
      <c r="M14" s="11">
        <v>6427390565</v>
      </c>
      <c r="N14" s="11"/>
      <c r="O14" s="11">
        <v>6209045909</v>
      </c>
      <c r="P14" s="11"/>
      <c r="Q14" s="37">
        <v>218344656</v>
      </c>
      <c r="S14" s="36"/>
      <c r="T14" s="36"/>
      <c r="U14" s="36"/>
      <c r="V14" s="20"/>
      <c r="W14" s="20"/>
      <c r="X14" s="20"/>
    </row>
    <row r="15" spans="1:24" ht="18.75" x14ac:dyDescent="0.45">
      <c r="A15" s="2" t="s">
        <v>56</v>
      </c>
      <c r="C15" s="11">
        <v>16000</v>
      </c>
      <c r="D15" s="11"/>
      <c r="E15" s="11">
        <v>16000000000</v>
      </c>
      <c r="F15" s="11"/>
      <c r="G15" s="11">
        <v>15170749200</v>
      </c>
      <c r="H15" s="11"/>
      <c r="I15" s="11">
        <v>829250800</v>
      </c>
      <c r="J15" s="11"/>
      <c r="K15" s="11">
        <v>16000</v>
      </c>
      <c r="L15" s="11"/>
      <c r="M15" s="11">
        <v>16000000000</v>
      </c>
      <c r="N15" s="11"/>
      <c r="O15" s="11">
        <v>15170749200</v>
      </c>
      <c r="P15" s="11"/>
      <c r="Q15" s="37">
        <v>829250800</v>
      </c>
      <c r="S15" s="36"/>
      <c r="T15" s="20"/>
      <c r="U15" s="20"/>
      <c r="V15" s="20"/>
      <c r="W15" s="20"/>
      <c r="X15" s="20"/>
    </row>
    <row r="16" spans="1:24" ht="18.75" x14ac:dyDescent="0.45">
      <c r="A16" s="2" t="s">
        <v>246</v>
      </c>
      <c r="C16" s="11">
        <v>0</v>
      </c>
      <c r="D16" s="11"/>
      <c r="E16" s="11">
        <v>0</v>
      </c>
      <c r="F16" s="11"/>
      <c r="G16" s="11">
        <v>0</v>
      </c>
      <c r="H16" s="11"/>
      <c r="I16" s="11">
        <v>0</v>
      </c>
      <c r="J16" s="11"/>
      <c r="K16" s="11">
        <v>20000</v>
      </c>
      <c r="L16" s="11"/>
      <c r="M16" s="11">
        <v>17866761063</v>
      </c>
      <c r="N16" s="11"/>
      <c r="O16" s="11">
        <v>17279920087</v>
      </c>
      <c r="P16" s="11"/>
      <c r="Q16" s="38">
        <v>586840976</v>
      </c>
      <c r="S16" s="36"/>
      <c r="T16" s="16"/>
      <c r="U16" s="20"/>
      <c r="V16" s="39"/>
      <c r="W16" s="20"/>
      <c r="X16" s="20"/>
    </row>
    <row r="17" spans="1:24" ht="18.75" x14ac:dyDescent="0.45">
      <c r="A17" s="2" t="s">
        <v>59</v>
      </c>
      <c r="C17" s="11">
        <v>0</v>
      </c>
      <c r="D17" s="11"/>
      <c r="E17" s="11">
        <v>0</v>
      </c>
      <c r="F17" s="11"/>
      <c r="G17" s="11">
        <v>0</v>
      </c>
      <c r="H17" s="11"/>
      <c r="I17" s="11">
        <v>0</v>
      </c>
      <c r="J17" s="11"/>
      <c r="K17" s="11">
        <v>100000</v>
      </c>
      <c r="L17" s="11"/>
      <c r="M17" s="11">
        <v>70399939031</v>
      </c>
      <c r="N17" s="11"/>
      <c r="O17" s="11">
        <v>67437774687</v>
      </c>
      <c r="P17" s="11"/>
      <c r="Q17" s="37">
        <v>2962164344</v>
      </c>
      <c r="S17" s="36"/>
      <c r="T17" s="16"/>
      <c r="U17" s="20"/>
      <c r="V17" s="39"/>
      <c r="W17" s="20"/>
      <c r="X17" s="20"/>
    </row>
    <row r="18" spans="1:24" ht="18.75" x14ac:dyDescent="0.45">
      <c r="A18" s="2" t="s">
        <v>228</v>
      </c>
      <c r="C18" s="11">
        <v>0</v>
      </c>
      <c r="D18" s="11"/>
      <c r="E18" s="11">
        <v>0</v>
      </c>
      <c r="F18" s="11"/>
      <c r="G18" s="11">
        <v>0</v>
      </c>
      <c r="H18" s="11"/>
      <c r="I18" s="11">
        <v>0</v>
      </c>
      <c r="J18" s="11"/>
      <c r="K18" s="11">
        <v>1000</v>
      </c>
      <c r="L18" s="11"/>
      <c r="M18" s="11">
        <v>1000000000</v>
      </c>
      <c r="N18" s="11"/>
      <c r="O18" s="11">
        <v>999818750</v>
      </c>
      <c r="P18" s="11"/>
      <c r="Q18" s="37">
        <v>181250</v>
      </c>
      <c r="S18" s="36"/>
      <c r="T18" s="20"/>
      <c r="U18" s="20"/>
      <c r="V18" s="20"/>
      <c r="W18" s="20"/>
      <c r="X18" s="20"/>
    </row>
    <row r="19" spans="1:24" ht="18.75" x14ac:dyDescent="0.45">
      <c r="A19" s="2" t="s">
        <v>222</v>
      </c>
      <c r="C19" s="11">
        <v>0</v>
      </c>
      <c r="D19" s="11"/>
      <c r="E19" s="11">
        <v>0</v>
      </c>
      <c r="F19" s="11"/>
      <c r="G19" s="11">
        <v>0</v>
      </c>
      <c r="H19" s="11"/>
      <c r="I19" s="11">
        <v>0</v>
      </c>
      <c r="J19" s="11"/>
      <c r="K19" s="11">
        <v>336280</v>
      </c>
      <c r="L19" s="11"/>
      <c r="M19" s="11">
        <v>336280000000</v>
      </c>
      <c r="N19" s="11"/>
      <c r="O19" s="11">
        <v>337621418904</v>
      </c>
      <c r="P19" s="11"/>
      <c r="Q19" s="37">
        <v>-1341418904</v>
      </c>
      <c r="S19" s="36"/>
      <c r="T19" s="20"/>
      <c r="U19" s="20"/>
      <c r="V19" s="20"/>
      <c r="W19" s="20"/>
      <c r="X19" s="20"/>
    </row>
    <row r="20" spans="1:24" ht="18.75" x14ac:dyDescent="0.45">
      <c r="A20" s="2" t="s">
        <v>62</v>
      </c>
      <c r="C20" s="11">
        <v>0</v>
      </c>
      <c r="D20" s="11"/>
      <c r="E20" s="11">
        <v>0</v>
      </c>
      <c r="F20" s="11"/>
      <c r="G20" s="11">
        <v>0</v>
      </c>
      <c r="H20" s="11"/>
      <c r="I20" s="11">
        <v>0</v>
      </c>
      <c r="J20" s="11"/>
      <c r="K20" s="11">
        <v>100000</v>
      </c>
      <c r="L20" s="11"/>
      <c r="M20" s="11">
        <v>83684829380</v>
      </c>
      <c r="N20" s="11"/>
      <c r="O20" s="11">
        <v>79165648628</v>
      </c>
      <c r="P20" s="11"/>
      <c r="Q20" s="37">
        <v>4519180752</v>
      </c>
      <c r="S20" s="36"/>
      <c r="T20" s="16"/>
      <c r="U20" s="20"/>
      <c r="V20" s="39"/>
      <c r="W20" s="20"/>
      <c r="X20" s="20"/>
    </row>
    <row r="21" spans="1:24" ht="18.75" x14ac:dyDescent="0.45">
      <c r="A21" s="2" t="s">
        <v>65</v>
      </c>
      <c r="C21" s="11">
        <v>0</v>
      </c>
      <c r="D21" s="11"/>
      <c r="E21" s="11">
        <v>0</v>
      </c>
      <c r="F21" s="11"/>
      <c r="G21" s="11">
        <v>0</v>
      </c>
      <c r="H21" s="11"/>
      <c r="I21" s="11">
        <v>0</v>
      </c>
      <c r="J21" s="11"/>
      <c r="K21" s="11">
        <v>100000</v>
      </c>
      <c r="L21" s="11"/>
      <c r="M21" s="11">
        <v>55189995000</v>
      </c>
      <c r="N21" s="11"/>
      <c r="O21" s="11">
        <v>53306838624</v>
      </c>
      <c r="P21" s="11"/>
      <c r="Q21" s="37">
        <v>1883156373</v>
      </c>
      <c r="S21" s="36"/>
      <c r="T21" s="16"/>
      <c r="U21" s="20"/>
      <c r="V21" s="39"/>
      <c r="W21" s="20"/>
      <c r="X21" s="20"/>
    </row>
    <row r="22" spans="1:24" ht="18.75" x14ac:dyDescent="0.45">
      <c r="A22" s="2" t="s">
        <v>247</v>
      </c>
      <c r="C22" s="11">
        <v>0</v>
      </c>
      <c r="D22" s="11"/>
      <c r="E22" s="11">
        <v>0</v>
      </c>
      <c r="F22" s="11"/>
      <c r="G22" s="11">
        <v>0</v>
      </c>
      <c r="H22" s="11"/>
      <c r="I22" s="11">
        <v>0</v>
      </c>
      <c r="J22" s="11"/>
      <c r="K22" s="11">
        <v>65410</v>
      </c>
      <c r="L22" s="11"/>
      <c r="M22" s="11">
        <v>45258341945</v>
      </c>
      <c r="N22" s="11"/>
      <c r="O22" s="11">
        <v>42966253904</v>
      </c>
      <c r="P22" s="11"/>
      <c r="Q22" s="37">
        <v>2292088041</v>
      </c>
      <c r="S22" s="36"/>
      <c r="T22" s="16"/>
      <c r="U22" s="20"/>
      <c r="V22" s="39"/>
      <c r="W22" s="20"/>
      <c r="X22" s="20"/>
    </row>
    <row r="23" spans="1:24" ht="18.75" x14ac:dyDescent="0.45">
      <c r="A23" s="2" t="s">
        <v>104</v>
      </c>
      <c r="C23" s="11">
        <v>0</v>
      </c>
      <c r="D23" s="11"/>
      <c r="E23" s="11">
        <v>0</v>
      </c>
      <c r="F23" s="11"/>
      <c r="G23" s="11">
        <v>0</v>
      </c>
      <c r="H23" s="11"/>
      <c r="I23" s="11">
        <v>0</v>
      </c>
      <c r="J23" s="11"/>
      <c r="K23" s="11">
        <v>6000</v>
      </c>
      <c r="L23" s="11"/>
      <c r="M23" s="11">
        <v>1999999000000</v>
      </c>
      <c r="N23" s="11"/>
      <c r="O23" s="11">
        <f>M23-Q23</f>
        <v>2000314356183</v>
      </c>
      <c r="P23" s="11"/>
      <c r="Q23" s="37">
        <v>-315356183</v>
      </c>
      <c r="S23" s="36"/>
      <c r="T23" s="16"/>
      <c r="U23" s="39"/>
      <c r="V23" s="40"/>
      <c r="W23" s="20"/>
      <c r="X23" s="20"/>
    </row>
    <row r="24" spans="1:24" ht="18.75" x14ac:dyDescent="0.45">
      <c r="A24" s="2" t="s">
        <v>224</v>
      </c>
      <c r="K24" s="41">
        <v>1999000</v>
      </c>
      <c r="M24" s="3">
        <v>1999000000000</v>
      </c>
      <c r="O24" s="11">
        <f t="shared" ref="O24:O25" si="0">M24-Q24</f>
        <v>1999500429602</v>
      </c>
      <c r="Q24" s="37">
        <v>-500429602</v>
      </c>
      <c r="S24" s="36"/>
      <c r="T24" s="20"/>
      <c r="U24" s="20"/>
      <c r="V24" s="39"/>
      <c r="W24" s="20"/>
      <c r="X24" s="20"/>
    </row>
    <row r="25" spans="1:24" ht="18.75" x14ac:dyDescent="0.45">
      <c r="A25" s="2" t="s">
        <v>285</v>
      </c>
      <c r="C25" s="11"/>
      <c r="D25" s="11"/>
      <c r="E25" s="11"/>
      <c r="F25" s="11"/>
      <c r="G25" s="11"/>
      <c r="H25" s="11"/>
      <c r="I25" s="11"/>
      <c r="J25" s="11"/>
      <c r="K25" s="41">
        <v>940000</v>
      </c>
      <c r="L25" s="11"/>
      <c r="M25" s="11">
        <v>940000000000</v>
      </c>
      <c r="N25" s="11"/>
      <c r="O25" s="11">
        <f t="shared" si="0"/>
        <v>931604383776</v>
      </c>
      <c r="P25" s="11"/>
      <c r="Q25" s="37">
        <v>8395616224</v>
      </c>
      <c r="S25" s="36"/>
      <c r="T25" s="20"/>
      <c r="U25" s="20"/>
      <c r="V25" s="39"/>
      <c r="W25" s="20"/>
      <c r="X25" s="20"/>
    </row>
    <row r="26" spans="1:24" ht="18.75" thickBot="1" x14ac:dyDescent="0.45">
      <c r="C26" s="12">
        <f>SUM(C8:C23)</f>
        <v>14443872</v>
      </c>
      <c r="D26" s="11"/>
      <c r="E26" s="12">
        <f>SUM(E8:E23)</f>
        <v>168806665931</v>
      </c>
      <c r="F26" s="11"/>
      <c r="G26" s="12">
        <f>SUM(G8:G23)</f>
        <v>174735673188</v>
      </c>
      <c r="H26" s="11"/>
      <c r="I26" s="12">
        <f>SUM(I8:I23)</f>
        <v>-5929007257</v>
      </c>
      <c r="J26" s="11"/>
      <c r="K26" s="12">
        <f>SUM(K8:K25)</f>
        <v>145508065</v>
      </c>
      <c r="L26" s="11"/>
      <c r="M26" s="12">
        <f>SUM(M8:M25)</f>
        <v>5879723145630</v>
      </c>
      <c r="N26" s="11"/>
      <c r="O26" s="12">
        <f>SUM(O8:O23)</f>
        <v>2937757673393</v>
      </c>
      <c r="P26" s="11"/>
      <c r="Q26" s="12">
        <f>SUM(Q8:Q25)</f>
        <v>10435462856</v>
      </c>
      <c r="S26" s="36"/>
      <c r="T26" s="20"/>
      <c r="U26" s="20"/>
      <c r="V26" s="20"/>
      <c r="W26" s="20"/>
      <c r="X26" s="20"/>
    </row>
    <row r="27" spans="1:24" ht="18.75" thickTop="1" x14ac:dyDescent="0.4">
      <c r="S27" s="36"/>
    </row>
    <row r="28" spans="1:24" x14ac:dyDescent="0.4">
      <c r="S28" s="36"/>
    </row>
    <row r="29" spans="1:24" x14ac:dyDescent="0.4">
      <c r="Q29" s="11"/>
      <c r="S29" s="36"/>
    </row>
    <row r="31" spans="1:24" x14ac:dyDescent="0.4">
      <c r="Q31" s="1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X24"/>
  <sheetViews>
    <sheetView rightToLeft="1" view="pageBreakPreview" topLeftCell="A6" zoomScale="84" zoomScaleNormal="100" zoomScaleSheetLayoutView="84" workbookViewId="0">
      <selection activeCell="X18" sqref="X18"/>
    </sheetView>
  </sheetViews>
  <sheetFormatPr defaultRowHeight="18" x14ac:dyDescent="0.4"/>
  <cols>
    <col min="1" max="1" width="28.7109375" style="1" bestFit="1" customWidth="1"/>
    <col min="2" max="2" width="1" style="1" customWidth="1"/>
    <col min="3" max="3" width="21.425781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7" style="1" bestFit="1" customWidth="1"/>
    <col min="10" max="10" width="1" style="1" customWidth="1"/>
    <col min="11" max="11" width="24.7109375" style="1" bestFit="1" customWidth="1"/>
    <col min="12" max="12" width="1" style="1" customWidth="1"/>
    <col min="13" max="13" width="21.425781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17" style="1" bestFit="1" customWidth="1"/>
    <col min="20" max="20" width="1" style="1" customWidth="1"/>
    <col min="21" max="21" width="17.140625" style="1" customWidth="1"/>
    <col min="22" max="22" width="1" style="1" customWidth="1"/>
    <col min="23" max="23" width="9.140625" style="1" customWidth="1"/>
    <col min="24" max="24" width="12.42578125" style="1" bestFit="1" customWidth="1"/>
    <col min="25" max="16384" width="9.140625" style="1"/>
  </cols>
  <sheetData>
    <row r="2" spans="1:24" ht="27.75" x14ac:dyDescent="0.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4" ht="27.75" x14ac:dyDescent="0.4">
      <c r="A3" s="28" t="s">
        <v>212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4" ht="27.75" x14ac:dyDescent="0.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6" spans="1:24" ht="27.75" x14ac:dyDescent="0.4">
      <c r="A6" s="32" t="s">
        <v>3</v>
      </c>
      <c r="C6" s="30" t="s">
        <v>214</v>
      </c>
      <c r="D6" s="30" t="s">
        <v>214</v>
      </c>
      <c r="E6" s="30" t="s">
        <v>214</v>
      </c>
      <c r="F6" s="30" t="s">
        <v>214</v>
      </c>
      <c r="G6" s="30" t="s">
        <v>214</v>
      </c>
      <c r="H6" s="30" t="s">
        <v>214</v>
      </c>
      <c r="I6" s="30" t="s">
        <v>214</v>
      </c>
      <c r="J6" s="30" t="s">
        <v>214</v>
      </c>
      <c r="K6" s="30" t="s">
        <v>214</v>
      </c>
      <c r="M6" s="30" t="s">
        <v>215</v>
      </c>
      <c r="N6" s="30" t="s">
        <v>215</v>
      </c>
      <c r="O6" s="30" t="s">
        <v>215</v>
      </c>
      <c r="P6" s="30" t="s">
        <v>215</v>
      </c>
      <c r="Q6" s="30" t="s">
        <v>215</v>
      </c>
      <c r="R6" s="30" t="s">
        <v>215</v>
      </c>
      <c r="S6" s="30" t="s">
        <v>215</v>
      </c>
      <c r="T6" s="30" t="s">
        <v>215</v>
      </c>
      <c r="U6" s="30" t="s">
        <v>215</v>
      </c>
    </row>
    <row r="7" spans="1:24" ht="81.75" customHeight="1" x14ac:dyDescent="0.4">
      <c r="A7" s="30" t="s">
        <v>3</v>
      </c>
      <c r="C7" s="31" t="s">
        <v>248</v>
      </c>
      <c r="E7" s="31" t="s">
        <v>249</v>
      </c>
      <c r="G7" s="31" t="s">
        <v>250</v>
      </c>
      <c r="I7" s="31" t="s">
        <v>144</v>
      </c>
      <c r="K7" s="30" t="s">
        <v>251</v>
      </c>
      <c r="M7" s="31" t="s">
        <v>248</v>
      </c>
      <c r="O7" s="31" t="s">
        <v>249</v>
      </c>
      <c r="Q7" s="31" t="s">
        <v>250</v>
      </c>
      <c r="S7" s="31" t="s">
        <v>144</v>
      </c>
      <c r="U7" s="42" t="s">
        <v>286</v>
      </c>
    </row>
    <row r="8" spans="1:24" ht="36" customHeight="1" x14ac:dyDescent="0.55000000000000004">
      <c r="A8" s="2" t="s">
        <v>21</v>
      </c>
      <c r="C8" s="43">
        <v>0</v>
      </c>
      <c r="D8" s="43"/>
      <c r="E8" s="43">
        <v>5289698</v>
      </c>
      <c r="F8" s="43"/>
      <c r="G8" s="43">
        <v>-27766145</v>
      </c>
      <c r="H8" s="43"/>
      <c r="I8" s="43">
        <v>-22476447</v>
      </c>
      <c r="J8" s="44"/>
      <c r="K8" s="44" t="s">
        <v>16</v>
      </c>
      <c r="L8" s="44"/>
      <c r="M8" s="43">
        <v>128401870</v>
      </c>
      <c r="N8" s="43"/>
      <c r="O8" s="43">
        <v>-29347141</v>
      </c>
      <c r="P8" s="43"/>
      <c r="Q8" s="43">
        <v>-27766145</v>
      </c>
      <c r="R8" s="43"/>
      <c r="S8" s="43">
        <f>M8+O8+Q8</f>
        <v>71288584</v>
      </c>
      <c r="T8" s="44"/>
      <c r="U8" s="44" t="s">
        <v>16</v>
      </c>
    </row>
    <row r="9" spans="1:24" ht="36" customHeight="1" x14ac:dyDescent="0.55000000000000004">
      <c r="A9" s="2" t="s">
        <v>22</v>
      </c>
      <c r="C9" s="43">
        <v>0</v>
      </c>
      <c r="D9" s="43"/>
      <c r="E9" s="43">
        <v>10079149876</v>
      </c>
      <c r="F9" s="43"/>
      <c r="G9" s="43">
        <v>-6730491912</v>
      </c>
      <c r="H9" s="43"/>
      <c r="I9" s="43">
        <v>3348657964</v>
      </c>
      <c r="J9" s="44"/>
      <c r="K9" s="44" t="s">
        <v>252</v>
      </c>
      <c r="L9" s="44"/>
      <c r="M9" s="43">
        <v>35422412594</v>
      </c>
      <c r="N9" s="43"/>
      <c r="O9" s="43">
        <v>-32744622757</v>
      </c>
      <c r="P9" s="43"/>
      <c r="Q9" s="43">
        <v>-6730491912</v>
      </c>
      <c r="R9" s="43"/>
      <c r="S9" s="43">
        <f t="shared" ref="S9:S21" si="0">M9+O9+Q9</f>
        <v>-4052702075</v>
      </c>
      <c r="T9" s="44"/>
      <c r="U9" s="44">
        <v>-0.14000000000000001</v>
      </c>
      <c r="X9" s="50"/>
    </row>
    <row r="10" spans="1:24" ht="36" customHeight="1" x14ac:dyDescent="0.55000000000000004">
      <c r="A10" s="2" t="s">
        <v>243</v>
      </c>
      <c r="C10" s="43">
        <v>0</v>
      </c>
      <c r="D10" s="43"/>
      <c r="E10" s="43">
        <v>0</v>
      </c>
      <c r="F10" s="43"/>
      <c r="G10" s="43">
        <v>0</v>
      </c>
      <c r="H10" s="43"/>
      <c r="I10" s="43">
        <v>0</v>
      </c>
      <c r="J10" s="44"/>
      <c r="K10" s="44" t="s">
        <v>16</v>
      </c>
      <c r="L10" s="44"/>
      <c r="M10" s="43">
        <v>0</v>
      </c>
      <c r="N10" s="43"/>
      <c r="O10" s="43">
        <v>0</v>
      </c>
      <c r="P10" s="43"/>
      <c r="Q10" s="43">
        <v>3204818160</v>
      </c>
      <c r="R10" s="43"/>
      <c r="S10" s="43">
        <f t="shared" si="0"/>
        <v>3204818160</v>
      </c>
      <c r="T10" s="44"/>
      <c r="U10" s="44">
        <v>0.11</v>
      </c>
      <c r="X10" s="50"/>
    </row>
    <row r="11" spans="1:24" ht="36" customHeight="1" x14ac:dyDescent="0.55000000000000004">
      <c r="A11" s="2" t="s">
        <v>244</v>
      </c>
      <c r="C11" s="43">
        <v>0</v>
      </c>
      <c r="D11" s="43"/>
      <c r="E11" s="43">
        <v>0</v>
      </c>
      <c r="F11" s="43"/>
      <c r="G11" s="43">
        <v>0</v>
      </c>
      <c r="H11" s="43"/>
      <c r="I11" s="43">
        <v>0</v>
      </c>
      <c r="J11" s="44"/>
      <c r="K11" s="44" t="s">
        <v>16</v>
      </c>
      <c r="L11" s="44"/>
      <c r="M11" s="43">
        <v>0</v>
      </c>
      <c r="N11" s="43"/>
      <c r="O11" s="43">
        <v>0</v>
      </c>
      <c r="P11" s="43"/>
      <c r="Q11" s="43"/>
      <c r="R11" s="43"/>
      <c r="S11" s="43">
        <f t="shared" si="0"/>
        <v>0</v>
      </c>
      <c r="T11" s="44"/>
      <c r="U11" s="44">
        <v>0.01</v>
      </c>
    </row>
    <row r="12" spans="1:24" ht="36" customHeight="1" x14ac:dyDescent="0.55000000000000004">
      <c r="A12" s="2" t="s">
        <v>23</v>
      </c>
      <c r="C12" s="43">
        <v>0</v>
      </c>
      <c r="D12" s="43"/>
      <c r="E12" s="43">
        <v>46720</v>
      </c>
      <c r="F12" s="43"/>
      <c r="G12" s="43">
        <v>0</v>
      </c>
      <c r="H12" s="43"/>
      <c r="I12" s="43">
        <v>46720</v>
      </c>
      <c r="J12" s="44"/>
      <c r="K12" s="44" t="s">
        <v>16</v>
      </c>
      <c r="L12" s="44"/>
      <c r="M12" s="43">
        <v>3474000000</v>
      </c>
      <c r="N12" s="43"/>
      <c r="O12" s="43">
        <v>-3669661</v>
      </c>
      <c r="P12" s="43"/>
      <c r="Q12" s="43">
        <v>-3994804034</v>
      </c>
      <c r="R12" s="43"/>
      <c r="S12" s="43">
        <f t="shared" si="0"/>
        <v>-524473695</v>
      </c>
      <c r="T12" s="44"/>
      <c r="U12" s="44">
        <v>-0.02</v>
      </c>
    </row>
    <row r="13" spans="1:24" ht="36" customHeight="1" x14ac:dyDescent="0.55000000000000004">
      <c r="A13" s="2" t="s">
        <v>245</v>
      </c>
      <c r="C13" s="43">
        <v>0</v>
      </c>
      <c r="D13" s="43"/>
      <c r="E13" s="43">
        <v>0</v>
      </c>
      <c r="F13" s="43"/>
      <c r="G13" s="43">
        <v>0</v>
      </c>
      <c r="H13" s="43"/>
      <c r="I13" s="43">
        <v>0</v>
      </c>
      <c r="J13" s="44"/>
      <c r="K13" s="44" t="s">
        <v>16</v>
      </c>
      <c r="L13" s="44"/>
      <c r="M13" s="43">
        <v>0</v>
      </c>
      <c r="N13" s="43"/>
      <c r="O13" s="43">
        <v>0</v>
      </c>
      <c r="P13" s="43"/>
      <c r="Q13" s="43">
        <v>-1545911940</v>
      </c>
      <c r="R13" s="43"/>
      <c r="S13" s="43">
        <f t="shared" si="0"/>
        <v>-1545911940</v>
      </c>
      <c r="T13" s="44"/>
      <c r="U13" s="44">
        <v>-0.05</v>
      </c>
    </row>
    <row r="14" spans="1:24" ht="36" customHeight="1" x14ac:dyDescent="0.55000000000000004">
      <c r="A14" s="2" t="s">
        <v>24</v>
      </c>
      <c r="C14" s="43">
        <v>0</v>
      </c>
      <c r="D14" s="43"/>
      <c r="E14" s="43">
        <v>13615153</v>
      </c>
      <c r="F14" s="43"/>
      <c r="G14" s="43">
        <v>0</v>
      </c>
      <c r="H14" s="43"/>
      <c r="I14" s="43">
        <v>13615153</v>
      </c>
      <c r="J14" s="44"/>
      <c r="K14" s="44" t="s">
        <v>16</v>
      </c>
      <c r="L14" s="44"/>
      <c r="M14" s="43">
        <v>0</v>
      </c>
      <c r="N14" s="43"/>
      <c r="O14" s="43">
        <v>40905446</v>
      </c>
      <c r="P14" s="43"/>
      <c r="Q14" s="43">
        <v>218344656</v>
      </c>
      <c r="R14" s="43"/>
      <c r="S14" s="43">
        <f t="shared" si="0"/>
        <v>259250102</v>
      </c>
      <c r="T14" s="44"/>
      <c r="U14" s="44">
        <v>0.01</v>
      </c>
    </row>
    <row r="15" spans="1:24" ht="36" customHeight="1" x14ac:dyDescent="0.55000000000000004">
      <c r="A15" s="2" t="s">
        <v>18</v>
      </c>
      <c r="C15" s="43">
        <v>0</v>
      </c>
      <c r="D15" s="43"/>
      <c r="E15" s="43">
        <v>13168701848</v>
      </c>
      <c r="F15" s="43"/>
      <c r="G15" s="43">
        <v>0</v>
      </c>
      <c r="H15" s="43"/>
      <c r="I15" s="43">
        <v>13168701848</v>
      </c>
      <c r="J15" s="44"/>
      <c r="K15" s="44" t="s">
        <v>199</v>
      </c>
      <c r="L15" s="44"/>
      <c r="M15" s="43">
        <v>0</v>
      </c>
      <c r="N15" s="43"/>
      <c r="O15" s="43">
        <v>8702408132</v>
      </c>
      <c r="P15" s="43"/>
      <c r="Q15" s="43">
        <v>0</v>
      </c>
      <c r="R15" s="43"/>
      <c r="S15" s="43">
        <f t="shared" si="0"/>
        <v>8702408132</v>
      </c>
      <c r="T15" s="44"/>
      <c r="U15" s="44">
        <v>0.28999999999999998</v>
      </c>
    </row>
    <row r="16" spans="1:24" ht="36" customHeight="1" x14ac:dyDescent="0.55000000000000004">
      <c r="A16" s="2" t="s">
        <v>19</v>
      </c>
      <c r="C16" s="43">
        <v>0</v>
      </c>
      <c r="D16" s="43"/>
      <c r="E16" s="43">
        <v>18261171668</v>
      </c>
      <c r="F16" s="43"/>
      <c r="G16" s="43">
        <v>0</v>
      </c>
      <c r="H16" s="43"/>
      <c r="I16" s="43">
        <v>18261171668</v>
      </c>
      <c r="J16" s="44"/>
      <c r="K16" s="44" t="s">
        <v>255</v>
      </c>
      <c r="L16" s="44"/>
      <c r="M16" s="43">
        <v>0</v>
      </c>
      <c r="N16" s="43"/>
      <c r="O16" s="43">
        <v>86129677959</v>
      </c>
      <c r="P16" s="43"/>
      <c r="Q16" s="43">
        <v>0</v>
      </c>
      <c r="R16" s="43"/>
      <c r="S16" s="43">
        <f t="shared" si="0"/>
        <v>86129677959</v>
      </c>
      <c r="T16" s="44"/>
      <c r="U16" s="44">
        <v>2.89</v>
      </c>
    </row>
    <row r="17" spans="1:21" ht="36" customHeight="1" x14ac:dyDescent="0.55000000000000004">
      <c r="A17" s="2" t="s">
        <v>25</v>
      </c>
      <c r="C17" s="43">
        <v>0</v>
      </c>
      <c r="D17" s="43"/>
      <c r="E17" s="43">
        <v>206386779</v>
      </c>
      <c r="F17" s="43"/>
      <c r="G17" s="43">
        <v>0</v>
      </c>
      <c r="H17" s="43"/>
      <c r="I17" s="43">
        <v>206386779</v>
      </c>
      <c r="J17" s="44"/>
      <c r="K17" s="44" t="s">
        <v>28</v>
      </c>
      <c r="L17" s="44"/>
      <c r="M17" s="43">
        <v>0</v>
      </c>
      <c r="N17" s="43"/>
      <c r="O17" s="43">
        <v>1253059463</v>
      </c>
      <c r="P17" s="43"/>
      <c r="Q17" s="43">
        <v>0</v>
      </c>
      <c r="R17" s="43"/>
      <c r="S17" s="43">
        <f t="shared" si="0"/>
        <v>1253059463</v>
      </c>
      <c r="T17" s="44"/>
      <c r="U17" s="44">
        <v>0.04</v>
      </c>
    </row>
    <row r="18" spans="1:21" ht="36" customHeight="1" x14ac:dyDescent="0.55000000000000004">
      <c r="A18" s="2" t="s">
        <v>26</v>
      </c>
      <c r="C18" s="43">
        <v>0</v>
      </c>
      <c r="D18" s="43"/>
      <c r="E18" s="43">
        <v>-447211018</v>
      </c>
      <c r="F18" s="43"/>
      <c r="G18" s="43">
        <v>0</v>
      </c>
      <c r="H18" s="43"/>
      <c r="I18" s="43">
        <v>-447211018</v>
      </c>
      <c r="J18" s="44"/>
      <c r="K18" s="44" t="s">
        <v>254</v>
      </c>
      <c r="L18" s="44"/>
      <c r="M18" s="43">
        <v>0</v>
      </c>
      <c r="N18" s="43"/>
      <c r="O18" s="43">
        <v>-447211018</v>
      </c>
      <c r="P18" s="43"/>
      <c r="Q18" s="43">
        <v>0</v>
      </c>
      <c r="R18" s="43"/>
      <c r="S18" s="43">
        <f t="shared" si="0"/>
        <v>-447211018</v>
      </c>
      <c r="T18" s="44"/>
      <c r="U18" s="44">
        <v>-0.02</v>
      </c>
    </row>
    <row r="19" spans="1:21" ht="36" customHeight="1" x14ac:dyDescent="0.55000000000000004">
      <c r="A19" s="2" t="s">
        <v>27</v>
      </c>
      <c r="C19" s="43">
        <v>0</v>
      </c>
      <c r="D19" s="43"/>
      <c r="E19" s="43">
        <v>-39149187</v>
      </c>
      <c r="F19" s="43"/>
      <c r="G19" s="43">
        <v>0</v>
      </c>
      <c r="H19" s="43"/>
      <c r="I19" s="43">
        <v>-39149187</v>
      </c>
      <c r="J19" s="44"/>
      <c r="K19" s="44" t="s">
        <v>16</v>
      </c>
      <c r="L19" s="44"/>
      <c r="M19" s="43">
        <v>0</v>
      </c>
      <c r="N19" s="43"/>
      <c r="O19" s="43">
        <v>-39149187</v>
      </c>
      <c r="P19" s="43"/>
      <c r="Q19" s="43">
        <v>0</v>
      </c>
      <c r="R19" s="43"/>
      <c r="S19" s="43">
        <f t="shared" si="0"/>
        <v>-39149187</v>
      </c>
      <c r="T19" s="44"/>
      <c r="U19" s="44">
        <v>0</v>
      </c>
    </row>
    <row r="20" spans="1:21" ht="36" customHeight="1" x14ac:dyDescent="0.55000000000000004">
      <c r="A20" s="2" t="s">
        <v>29</v>
      </c>
      <c r="C20" s="45">
        <v>0</v>
      </c>
      <c r="D20" s="45"/>
      <c r="E20" s="45">
        <v>-156656806</v>
      </c>
      <c r="F20" s="45"/>
      <c r="G20" s="45">
        <v>0</v>
      </c>
      <c r="H20" s="45"/>
      <c r="I20" s="45">
        <v>-156656806</v>
      </c>
      <c r="J20" s="46"/>
      <c r="K20" s="46" t="s">
        <v>253</v>
      </c>
      <c r="L20" s="46"/>
      <c r="M20" s="45">
        <v>0</v>
      </c>
      <c r="N20" s="45"/>
      <c r="O20" s="45">
        <v>-156656806</v>
      </c>
      <c r="P20" s="45"/>
      <c r="Q20" s="45">
        <v>0</v>
      </c>
      <c r="R20" s="45"/>
      <c r="S20" s="43">
        <f t="shared" si="0"/>
        <v>-156656806</v>
      </c>
      <c r="T20" s="46"/>
      <c r="U20" s="46">
        <v>-0.01</v>
      </c>
    </row>
    <row r="21" spans="1:21" ht="36" customHeight="1" x14ac:dyDescent="0.55000000000000004">
      <c r="A21" s="47" t="s">
        <v>283</v>
      </c>
      <c r="C21" s="45"/>
      <c r="D21" s="45"/>
      <c r="E21" s="45"/>
      <c r="F21" s="45"/>
      <c r="G21" s="45"/>
      <c r="H21" s="45"/>
      <c r="I21" s="45"/>
      <c r="J21" s="46"/>
      <c r="K21" s="46"/>
      <c r="L21" s="46"/>
      <c r="M21" s="45">
        <v>1025440500</v>
      </c>
      <c r="N21" s="45"/>
      <c r="O21" s="43">
        <v>0</v>
      </c>
      <c r="P21" s="45"/>
      <c r="Q21" s="45">
        <v>0</v>
      </c>
      <c r="R21" s="45"/>
      <c r="S21" s="43">
        <f t="shared" si="0"/>
        <v>1025440500</v>
      </c>
      <c r="T21" s="46"/>
      <c r="U21" s="51">
        <f>S21/49998417089947</f>
        <v>2.0509459292585917E-5</v>
      </c>
    </row>
    <row r="22" spans="1:21" ht="41.25" customHeight="1" thickBot="1" x14ac:dyDescent="0.45">
      <c r="C22" s="12">
        <f>SUM(C8:C20)</f>
        <v>0</v>
      </c>
      <c r="D22" s="11"/>
      <c r="E22" s="48">
        <f>SUM(E8:E20)</f>
        <v>41091344731</v>
      </c>
      <c r="F22" s="45"/>
      <c r="G22" s="48">
        <f>SUM(G8:G20)</f>
        <v>-6758258057</v>
      </c>
      <c r="H22" s="45"/>
      <c r="I22" s="48">
        <f>SUM(I8:I20)</f>
        <v>34333086674</v>
      </c>
      <c r="J22" s="46"/>
      <c r="K22" s="49"/>
      <c r="L22" s="46"/>
      <c r="M22" s="48">
        <f>SUM(M8:M21)</f>
        <v>40050254964</v>
      </c>
      <c r="N22" s="45"/>
      <c r="O22" s="48">
        <f>SUM(O8:O21)</f>
        <v>62705394430</v>
      </c>
      <c r="P22" s="45"/>
      <c r="Q22" s="48">
        <f>SUM(Q8:Q21)</f>
        <v>-8875811215</v>
      </c>
      <c r="R22" s="45"/>
      <c r="S22" s="48">
        <f>SUM(S8:S20)</f>
        <v>92854397679</v>
      </c>
      <c r="T22" s="46"/>
      <c r="U22" s="52">
        <f>SUM(U9:U21)</f>
        <v>3.110020509459293</v>
      </c>
    </row>
    <row r="23" spans="1:21" ht="18.75" thickTop="1" x14ac:dyDescent="0.4"/>
    <row r="24" spans="1:21" x14ac:dyDescent="0.4">
      <c r="S24" s="3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0866141732283472" right="0.19685039370078741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T46"/>
  <sheetViews>
    <sheetView rightToLeft="1" workbookViewId="0">
      <selection activeCell="O44" sqref="O44:O46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0.7109375" style="9" bestFit="1" customWidth="1"/>
    <col min="4" max="4" width="1" style="9" customWidth="1"/>
    <col min="5" max="5" width="22.5703125" style="9" bestFit="1" customWidth="1"/>
    <col min="6" max="6" width="1" style="9" customWidth="1"/>
    <col min="7" max="7" width="16.5703125" style="9" bestFit="1" customWidth="1"/>
    <col min="8" max="8" width="1" style="9" customWidth="1"/>
    <col min="9" max="9" width="13.28515625" style="9" bestFit="1" customWidth="1"/>
    <col min="10" max="10" width="1" style="9" customWidth="1"/>
    <col min="11" max="11" width="20.7109375" style="9" bestFit="1" customWidth="1"/>
    <col min="12" max="12" width="1" style="9" customWidth="1"/>
    <col min="13" max="13" width="22.5703125" style="9" bestFit="1" customWidth="1"/>
    <col min="14" max="14" width="1" style="9" customWidth="1"/>
    <col min="15" max="15" width="16.5703125" style="9" bestFit="1" customWidth="1"/>
    <col min="16" max="16" width="1" style="9" customWidth="1"/>
    <col min="17" max="17" width="14.5703125" style="9" bestFit="1" customWidth="1"/>
    <col min="18" max="18" width="1" style="1" customWidth="1"/>
    <col min="19" max="19" width="9.140625" style="1" customWidth="1"/>
    <col min="20" max="20" width="12.42578125" style="1" customWidth="1"/>
    <col min="21" max="16384" width="9.140625" style="1"/>
  </cols>
  <sheetData>
    <row r="2" spans="1:17" ht="27.75" x14ac:dyDescent="0.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7.75" x14ac:dyDescent="0.4">
      <c r="A3" s="28" t="s">
        <v>212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27.75" x14ac:dyDescent="0.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7" ht="27.75" x14ac:dyDescent="0.4">
      <c r="A6" s="32" t="s">
        <v>216</v>
      </c>
      <c r="C6" s="30" t="s">
        <v>214</v>
      </c>
      <c r="D6" s="30" t="s">
        <v>214</v>
      </c>
      <c r="E6" s="30" t="s">
        <v>214</v>
      </c>
      <c r="F6" s="30" t="s">
        <v>214</v>
      </c>
      <c r="G6" s="30" t="s">
        <v>214</v>
      </c>
      <c r="H6" s="30" t="s">
        <v>214</v>
      </c>
      <c r="I6" s="30" t="s">
        <v>214</v>
      </c>
      <c r="K6" s="30" t="s">
        <v>215</v>
      </c>
      <c r="L6" s="30" t="s">
        <v>215</v>
      </c>
      <c r="M6" s="30" t="s">
        <v>215</v>
      </c>
      <c r="N6" s="30" t="s">
        <v>215</v>
      </c>
      <c r="O6" s="30" t="s">
        <v>215</v>
      </c>
      <c r="P6" s="30" t="s">
        <v>215</v>
      </c>
      <c r="Q6" s="30" t="s">
        <v>215</v>
      </c>
    </row>
    <row r="7" spans="1:17" ht="27.75" x14ac:dyDescent="0.4">
      <c r="A7" s="30" t="s">
        <v>216</v>
      </c>
      <c r="C7" s="31" t="s">
        <v>256</v>
      </c>
      <c r="E7" s="31" t="s">
        <v>249</v>
      </c>
      <c r="G7" s="31" t="s">
        <v>250</v>
      </c>
      <c r="I7" s="31" t="s">
        <v>257</v>
      </c>
      <c r="K7" s="31" t="s">
        <v>256</v>
      </c>
      <c r="M7" s="31" t="s">
        <v>249</v>
      </c>
      <c r="O7" s="31" t="s">
        <v>250</v>
      </c>
      <c r="Q7" s="31" t="s">
        <v>257</v>
      </c>
    </row>
    <row r="8" spans="1:17" ht="18.75" x14ac:dyDescent="0.45">
      <c r="A8" s="2" t="s">
        <v>56</v>
      </c>
      <c r="C8" s="11">
        <v>0</v>
      </c>
      <c r="D8" s="11"/>
      <c r="E8" s="11">
        <v>-618388500</v>
      </c>
      <c r="F8" s="11"/>
      <c r="G8" s="11">
        <v>829250800</v>
      </c>
      <c r="H8" s="11"/>
      <c r="I8" s="11">
        <v>210862300</v>
      </c>
      <c r="J8" s="11"/>
      <c r="K8" s="11">
        <v>0</v>
      </c>
      <c r="L8" s="11"/>
      <c r="M8" s="11">
        <v>0</v>
      </c>
      <c r="N8" s="11"/>
      <c r="O8" s="11">
        <v>829250800</v>
      </c>
      <c r="P8" s="11"/>
      <c r="Q8" s="11">
        <v>829250800</v>
      </c>
    </row>
    <row r="9" spans="1:17" ht="18.75" x14ac:dyDescent="0.45">
      <c r="A9" s="2" t="s">
        <v>246</v>
      </c>
      <c r="C9" s="11">
        <v>0</v>
      </c>
      <c r="D9" s="11"/>
      <c r="E9" s="11">
        <v>0</v>
      </c>
      <c r="F9" s="11"/>
      <c r="G9" s="11">
        <v>0</v>
      </c>
      <c r="H9" s="11"/>
      <c r="I9" s="11">
        <v>0</v>
      </c>
      <c r="J9" s="11"/>
      <c r="K9" s="11">
        <v>0</v>
      </c>
      <c r="L9" s="11"/>
      <c r="M9" s="11">
        <v>0</v>
      </c>
      <c r="N9" s="11"/>
      <c r="O9" s="11">
        <v>586840976</v>
      </c>
      <c r="P9" s="11"/>
      <c r="Q9" s="11">
        <v>586840976</v>
      </c>
    </row>
    <row r="10" spans="1:17" ht="18.75" x14ac:dyDescent="0.45">
      <c r="A10" s="2" t="s">
        <v>59</v>
      </c>
      <c r="C10" s="11">
        <v>0</v>
      </c>
      <c r="D10" s="11"/>
      <c r="E10" s="11">
        <v>2917981020</v>
      </c>
      <c r="F10" s="11"/>
      <c r="G10" s="11">
        <v>0</v>
      </c>
      <c r="H10" s="11"/>
      <c r="I10" s="11">
        <v>2917981020</v>
      </c>
      <c r="J10" s="11"/>
      <c r="K10" s="11">
        <v>0</v>
      </c>
      <c r="L10" s="11"/>
      <c r="M10" s="11">
        <v>12505632942</v>
      </c>
      <c r="N10" s="11"/>
      <c r="O10" s="11">
        <v>2962164344</v>
      </c>
      <c r="P10" s="11"/>
      <c r="Q10" s="11">
        <v>15467797286</v>
      </c>
    </row>
    <row r="11" spans="1:17" ht="18.75" x14ac:dyDescent="0.45">
      <c r="A11" s="2" t="s">
        <v>228</v>
      </c>
      <c r="C11" s="11">
        <v>0</v>
      </c>
      <c r="D11" s="11"/>
      <c r="E11" s="11">
        <v>0</v>
      </c>
      <c r="F11" s="11"/>
      <c r="G11" s="11">
        <v>0</v>
      </c>
      <c r="H11" s="11"/>
      <c r="I11" s="11">
        <v>0</v>
      </c>
      <c r="J11" s="11"/>
      <c r="K11" s="11">
        <v>10684933</v>
      </c>
      <c r="L11" s="11"/>
      <c r="M11" s="11">
        <v>0</v>
      </c>
      <c r="N11" s="11"/>
      <c r="O11" s="11">
        <v>181250</v>
      </c>
      <c r="P11" s="11"/>
      <c r="Q11" s="11">
        <v>10866183</v>
      </c>
    </row>
    <row r="12" spans="1:17" ht="18.75" x14ac:dyDescent="0.45">
      <c r="A12" s="2" t="s">
        <v>222</v>
      </c>
      <c r="C12" s="11">
        <v>0</v>
      </c>
      <c r="D12" s="11"/>
      <c r="E12" s="11">
        <v>0</v>
      </c>
      <c r="F12" s="11"/>
      <c r="G12" s="11">
        <v>0</v>
      </c>
      <c r="H12" s="11"/>
      <c r="I12" s="11">
        <v>0</v>
      </c>
      <c r="J12" s="11"/>
      <c r="K12" s="11">
        <v>8054226563</v>
      </c>
      <c r="L12" s="11"/>
      <c r="M12" s="11">
        <v>0</v>
      </c>
      <c r="N12" s="11"/>
      <c r="O12" s="11">
        <v>-1341418904</v>
      </c>
      <c r="P12" s="11"/>
      <c r="Q12" s="11">
        <v>6712807659</v>
      </c>
    </row>
    <row r="13" spans="1:17" ht="18.75" x14ac:dyDescent="0.45">
      <c r="A13" s="2" t="s">
        <v>62</v>
      </c>
      <c r="C13" s="11">
        <v>0</v>
      </c>
      <c r="D13" s="11"/>
      <c r="E13" s="11">
        <v>280704113</v>
      </c>
      <c r="F13" s="11"/>
      <c r="G13" s="11">
        <v>0</v>
      </c>
      <c r="H13" s="11"/>
      <c r="I13" s="11">
        <v>280704113</v>
      </c>
      <c r="J13" s="11"/>
      <c r="K13" s="11">
        <v>0</v>
      </c>
      <c r="L13" s="11"/>
      <c r="M13" s="11">
        <v>2172461173</v>
      </c>
      <c r="N13" s="11"/>
      <c r="O13" s="11">
        <v>4519180752</v>
      </c>
      <c r="P13" s="11"/>
      <c r="Q13" s="11">
        <v>6691641925</v>
      </c>
    </row>
    <row r="14" spans="1:17" ht="18.75" x14ac:dyDescent="0.45">
      <c r="A14" s="2" t="s">
        <v>65</v>
      </c>
      <c r="C14" s="11">
        <v>0</v>
      </c>
      <c r="D14" s="11"/>
      <c r="E14" s="11">
        <v>1574980443</v>
      </c>
      <c r="F14" s="11"/>
      <c r="G14" s="11">
        <v>0</v>
      </c>
      <c r="H14" s="11"/>
      <c r="I14" s="11">
        <v>1574980443</v>
      </c>
      <c r="J14" s="11"/>
      <c r="K14" s="11">
        <v>0</v>
      </c>
      <c r="L14" s="11"/>
      <c r="M14" s="11">
        <v>9376934339</v>
      </c>
      <c r="N14" s="11"/>
      <c r="O14" s="11">
        <v>1883156376</v>
      </c>
      <c r="P14" s="11"/>
      <c r="Q14" s="11">
        <v>11260090715</v>
      </c>
    </row>
    <row r="15" spans="1:17" ht="18.75" x14ac:dyDescent="0.45">
      <c r="A15" s="2" t="s">
        <v>104</v>
      </c>
      <c r="C15" s="11">
        <v>30544568353</v>
      </c>
      <c r="D15" s="11"/>
      <c r="E15" s="11">
        <v>19936375877</v>
      </c>
      <c r="F15" s="11"/>
      <c r="G15" s="11">
        <v>0</v>
      </c>
      <c r="H15" s="11"/>
      <c r="I15" s="11">
        <v>50480944230</v>
      </c>
      <c r="J15" s="11"/>
      <c r="K15" s="11">
        <v>46893611986</v>
      </c>
      <c r="L15" s="11"/>
      <c r="M15" s="11">
        <v>19574963558</v>
      </c>
      <c r="N15" s="11"/>
      <c r="O15" s="11">
        <v>0</v>
      </c>
      <c r="P15" s="11"/>
      <c r="Q15" s="11">
        <v>66467488044</v>
      </c>
    </row>
    <row r="16" spans="1:17" ht="18.75" x14ac:dyDescent="0.45">
      <c r="A16" s="2" t="s">
        <v>247</v>
      </c>
      <c r="C16" s="11">
        <v>0</v>
      </c>
      <c r="D16" s="11"/>
      <c r="E16" s="11">
        <v>0</v>
      </c>
      <c r="F16" s="11"/>
      <c r="G16" s="11">
        <v>0</v>
      </c>
      <c r="H16" s="11"/>
      <c r="I16" s="11">
        <v>0</v>
      </c>
      <c r="J16" s="11"/>
      <c r="K16" s="11">
        <v>0</v>
      </c>
      <c r="L16" s="11"/>
      <c r="M16" s="11">
        <v>0</v>
      </c>
      <c r="N16" s="11"/>
      <c r="O16" s="11">
        <v>2292088041</v>
      </c>
      <c r="P16" s="11"/>
      <c r="Q16" s="11">
        <v>2292088041</v>
      </c>
    </row>
    <row r="17" spans="1:17" ht="18.75" x14ac:dyDescent="0.45">
      <c r="A17" s="2" t="s">
        <v>101</v>
      </c>
      <c r="C17" s="11">
        <v>7492816072</v>
      </c>
      <c r="D17" s="11"/>
      <c r="E17" s="11">
        <v>-485372010</v>
      </c>
      <c r="F17" s="11"/>
      <c r="G17" s="11">
        <v>0</v>
      </c>
      <c r="H17" s="11"/>
      <c r="I17" s="11">
        <v>7007444062</v>
      </c>
      <c r="J17" s="11"/>
      <c r="K17" s="11">
        <v>35827142187</v>
      </c>
      <c r="L17" s="11"/>
      <c r="M17" s="11">
        <v>6735774402</v>
      </c>
      <c r="N17" s="11"/>
      <c r="O17" s="11">
        <v>0</v>
      </c>
      <c r="P17" s="11"/>
      <c r="Q17" s="11">
        <v>42562916589</v>
      </c>
    </row>
    <row r="18" spans="1:17" ht="18.75" x14ac:dyDescent="0.45">
      <c r="A18" s="2" t="s">
        <v>87</v>
      </c>
      <c r="C18" s="11">
        <v>17348321917</v>
      </c>
      <c r="D18" s="11"/>
      <c r="E18" s="11">
        <v>0</v>
      </c>
      <c r="F18" s="11"/>
      <c r="G18" s="11">
        <v>0</v>
      </c>
      <c r="H18" s="11"/>
      <c r="I18" s="11">
        <v>17348321917</v>
      </c>
      <c r="J18" s="11"/>
      <c r="K18" s="11">
        <v>80691281799</v>
      </c>
      <c r="L18" s="11"/>
      <c r="M18" s="11">
        <v>7801185779</v>
      </c>
      <c r="N18" s="11"/>
      <c r="O18" s="11">
        <v>0</v>
      </c>
      <c r="P18" s="11"/>
      <c r="Q18" s="11">
        <v>88492467578</v>
      </c>
    </row>
    <row r="19" spans="1:17" ht="18.75" x14ac:dyDescent="0.45">
      <c r="A19" s="2" t="s">
        <v>90</v>
      </c>
      <c r="C19" s="11">
        <v>17131236282</v>
      </c>
      <c r="D19" s="11"/>
      <c r="E19" s="11">
        <v>0</v>
      </c>
      <c r="F19" s="11"/>
      <c r="G19" s="11">
        <v>0</v>
      </c>
      <c r="H19" s="11"/>
      <c r="I19" s="11">
        <v>17131236282</v>
      </c>
      <c r="J19" s="11"/>
      <c r="K19" s="11">
        <v>79676169031</v>
      </c>
      <c r="L19" s="11"/>
      <c r="M19" s="11">
        <v>43932035875</v>
      </c>
      <c r="N19" s="11"/>
      <c r="O19" s="11">
        <v>0</v>
      </c>
      <c r="P19" s="11"/>
      <c r="Q19" s="11">
        <v>123608204906</v>
      </c>
    </row>
    <row r="20" spans="1:17" ht="18.75" x14ac:dyDescent="0.45">
      <c r="A20" s="2" t="s">
        <v>50</v>
      </c>
      <c r="C20" s="11">
        <v>2321115409</v>
      </c>
      <c r="D20" s="11"/>
      <c r="E20" s="11">
        <v>0</v>
      </c>
      <c r="F20" s="11"/>
      <c r="G20" s="11">
        <v>0</v>
      </c>
      <c r="H20" s="11"/>
      <c r="I20" s="11">
        <v>2321115409</v>
      </c>
      <c r="J20" s="11"/>
      <c r="K20" s="11">
        <v>11490880277</v>
      </c>
      <c r="L20" s="11"/>
      <c r="M20" s="11">
        <v>6600233291</v>
      </c>
      <c r="N20" s="11"/>
      <c r="O20" s="11">
        <v>0</v>
      </c>
      <c r="P20" s="11"/>
      <c r="Q20" s="11">
        <v>18091113568</v>
      </c>
    </row>
    <row r="21" spans="1:17" ht="18.75" x14ac:dyDescent="0.45">
      <c r="A21" s="2" t="s">
        <v>84</v>
      </c>
      <c r="C21" s="11">
        <v>44952076297</v>
      </c>
      <c r="D21" s="11"/>
      <c r="E21" s="11">
        <v>19105831441</v>
      </c>
      <c r="F21" s="11"/>
      <c r="G21" s="11">
        <v>0</v>
      </c>
      <c r="H21" s="11"/>
      <c r="I21" s="11">
        <v>64057907738</v>
      </c>
      <c r="J21" s="11"/>
      <c r="K21" s="11">
        <v>61052095609</v>
      </c>
      <c r="L21" s="11"/>
      <c r="M21" s="11">
        <v>21378976833</v>
      </c>
      <c r="N21" s="11"/>
      <c r="O21" s="11">
        <v>0</v>
      </c>
      <c r="P21" s="11"/>
      <c r="Q21" s="11">
        <v>82431072442</v>
      </c>
    </row>
    <row r="22" spans="1:17" ht="18.75" x14ac:dyDescent="0.45">
      <c r="A22" s="2" t="s">
        <v>78</v>
      </c>
      <c r="C22" s="11">
        <v>30728219178</v>
      </c>
      <c r="D22" s="11"/>
      <c r="E22" s="11">
        <v>0</v>
      </c>
      <c r="F22" s="11"/>
      <c r="G22" s="11">
        <v>0</v>
      </c>
      <c r="H22" s="11"/>
      <c r="I22" s="11">
        <v>30728219178</v>
      </c>
      <c r="J22" s="11"/>
      <c r="K22" s="11">
        <v>106982191781</v>
      </c>
      <c r="L22" s="11"/>
      <c r="M22" s="11">
        <v>-362500000</v>
      </c>
      <c r="N22" s="11"/>
      <c r="O22" s="11">
        <v>0</v>
      </c>
      <c r="P22" s="11"/>
      <c r="Q22" s="11">
        <v>106619691781</v>
      </c>
    </row>
    <row r="23" spans="1:17" ht="18.75" x14ac:dyDescent="0.45">
      <c r="A23" s="2" t="s">
        <v>75</v>
      </c>
      <c r="C23" s="11">
        <v>95509099483</v>
      </c>
      <c r="D23" s="11"/>
      <c r="E23" s="11">
        <v>0</v>
      </c>
      <c r="F23" s="11"/>
      <c r="G23" s="11">
        <v>0</v>
      </c>
      <c r="H23" s="11"/>
      <c r="I23" s="11">
        <v>95509099483</v>
      </c>
      <c r="J23" s="11"/>
      <c r="K23" s="11">
        <v>368687444418</v>
      </c>
      <c r="L23" s="11"/>
      <c r="M23" s="11">
        <v>-1178125000</v>
      </c>
      <c r="N23" s="11"/>
      <c r="O23" s="11">
        <v>0</v>
      </c>
      <c r="P23" s="11"/>
      <c r="Q23" s="11">
        <v>367509319418</v>
      </c>
    </row>
    <row r="24" spans="1:17" ht="18.75" x14ac:dyDescent="0.45">
      <c r="A24" s="2" t="s">
        <v>107</v>
      </c>
      <c r="C24" s="11">
        <v>30621174904</v>
      </c>
      <c r="D24" s="11"/>
      <c r="E24" s="11">
        <v>0</v>
      </c>
      <c r="F24" s="11"/>
      <c r="G24" s="11">
        <v>0</v>
      </c>
      <c r="H24" s="11"/>
      <c r="I24" s="11">
        <v>30621174904</v>
      </c>
      <c r="J24" s="11"/>
      <c r="K24" s="11">
        <v>40296882575</v>
      </c>
      <c r="L24" s="11"/>
      <c r="M24" s="11">
        <v>-362318750</v>
      </c>
      <c r="N24" s="11"/>
      <c r="O24" s="11">
        <v>0</v>
      </c>
      <c r="P24" s="11"/>
      <c r="Q24" s="11">
        <v>39934563825</v>
      </c>
    </row>
    <row r="25" spans="1:17" ht="18.75" x14ac:dyDescent="0.45">
      <c r="A25" s="2" t="s">
        <v>46</v>
      </c>
      <c r="C25" s="11">
        <v>37658353185</v>
      </c>
      <c r="D25" s="11"/>
      <c r="E25" s="11">
        <v>0</v>
      </c>
      <c r="F25" s="11"/>
      <c r="G25" s="11">
        <v>0</v>
      </c>
      <c r="H25" s="11"/>
      <c r="I25" s="11">
        <v>37658353185</v>
      </c>
      <c r="J25" s="11"/>
      <c r="K25" s="11">
        <v>215534715601</v>
      </c>
      <c r="L25" s="11"/>
      <c r="M25" s="11">
        <v>-453125000</v>
      </c>
      <c r="N25" s="11"/>
      <c r="O25" s="11">
        <v>0</v>
      </c>
      <c r="P25" s="11"/>
      <c r="Q25" s="11">
        <v>215081590601</v>
      </c>
    </row>
    <row r="26" spans="1:17" ht="18.75" x14ac:dyDescent="0.45">
      <c r="A26" s="2" t="s">
        <v>98</v>
      </c>
      <c r="C26" s="11">
        <v>48777259056</v>
      </c>
      <c r="D26" s="11"/>
      <c r="E26" s="11">
        <v>75512710840</v>
      </c>
      <c r="F26" s="11"/>
      <c r="G26" s="11">
        <v>0</v>
      </c>
      <c r="H26" s="11"/>
      <c r="I26" s="11">
        <v>124289969896</v>
      </c>
      <c r="J26" s="11"/>
      <c r="K26" s="11">
        <v>224839505633</v>
      </c>
      <c r="L26" s="11"/>
      <c r="M26" s="11">
        <v>188778577680</v>
      </c>
      <c r="N26" s="11"/>
      <c r="O26" s="11">
        <v>0</v>
      </c>
      <c r="P26" s="11"/>
      <c r="Q26" s="11">
        <v>413618083313</v>
      </c>
    </row>
    <row r="27" spans="1:17" ht="18.75" x14ac:dyDescent="0.45">
      <c r="A27" s="2" t="s">
        <v>122</v>
      </c>
      <c r="C27" s="11">
        <v>18882679795</v>
      </c>
      <c r="D27" s="11"/>
      <c r="E27" s="11">
        <v>138838946345</v>
      </c>
      <c r="F27" s="11"/>
      <c r="G27" s="11">
        <v>0</v>
      </c>
      <c r="H27" s="11"/>
      <c r="I27" s="11">
        <v>157721626140</v>
      </c>
      <c r="J27" s="11"/>
      <c r="K27" s="11">
        <v>18882679795</v>
      </c>
      <c r="L27" s="11"/>
      <c r="M27" s="11">
        <v>138838946345</v>
      </c>
      <c r="N27" s="11"/>
      <c r="O27" s="11">
        <v>0</v>
      </c>
      <c r="P27" s="11"/>
      <c r="Q27" s="11">
        <v>157721626140</v>
      </c>
    </row>
    <row r="28" spans="1:17" ht="18.75" x14ac:dyDescent="0.45">
      <c r="A28" s="2" t="s">
        <v>224</v>
      </c>
      <c r="C28" s="11">
        <v>0</v>
      </c>
      <c r="D28" s="11"/>
      <c r="E28" s="11">
        <v>0</v>
      </c>
      <c r="F28" s="11"/>
      <c r="G28" s="11">
        <v>0</v>
      </c>
      <c r="H28" s="11"/>
      <c r="I28" s="11">
        <v>0</v>
      </c>
      <c r="J28" s="11"/>
      <c r="K28" s="11">
        <v>107453095871</v>
      </c>
      <c r="L28" s="11"/>
      <c r="M28" s="11">
        <v>0</v>
      </c>
      <c r="N28" s="11"/>
      <c r="O28" s="11">
        <v>-500429602</v>
      </c>
      <c r="P28" s="11"/>
      <c r="Q28" s="11">
        <v>107453095871</v>
      </c>
    </row>
    <row r="29" spans="1:17" ht="18.75" x14ac:dyDescent="0.45">
      <c r="A29" s="2" t="s">
        <v>226</v>
      </c>
      <c r="C29" s="11">
        <v>0</v>
      </c>
      <c r="D29" s="11"/>
      <c r="E29" s="11">
        <v>0</v>
      </c>
      <c r="F29" s="11"/>
      <c r="G29" s="11">
        <v>0</v>
      </c>
      <c r="H29" s="11"/>
      <c r="I29" s="11">
        <v>0</v>
      </c>
      <c r="J29" s="11"/>
      <c r="K29" s="11">
        <v>100602689352</v>
      </c>
      <c r="L29" s="11"/>
      <c r="M29" s="11">
        <v>0</v>
      </c>
      <c r="N29" s="11"/>
      <c r="O29" s="37">
        <v>-315356183</v>
      </c>
      <c r="P29" s="11"/>
      <c r="Q29" s="11">
        <v>100602689352</v>
      </c>
    </row>
    <row r="30" spans="1:17" ht="18.75" x14ac:dyDescent="0.45">
      <c r="A30" s="2" t="s">
        <v>81</v>
      </c>
      <c r="C30" s="11">
        <v>1518022</v>
      </c>
      <c r="D30" s="11"/>
      <c r="E30" s="11">
        <v>0</v>
      </c>
      <c r="F30" s="11"/>
      <c r="G30" s="11">
        <v>0</v>
      </c>
      <c r="H30" s="11"/>
      <c r="I30" s="11">
        <v>1518022</v>
      </c>
      <c r="J30" s="11"/>
      <c r="K30" s="11">
        <v>7642229</v>
      </c>
      <c r="L30" s="11"/>
      <c r="M30" s="11">
        <v>0</v>
      </c>
      <c r="N30" s="11"/>
      <c r="O30" s="11">
        <v>0</v>
      </c>
      <c r="P30" s="11"/>
      <c r="Q30" s="11">
        <v>7642229</v>
      </c>
    </row>
    <row r="31" spans="1:17" ht="18.75" x14ac:dyDescent="0.45">
      <c r="A31" s="2" t="s">
        <v>95</v>
      </c>
      <c r="C31" s="11">
        <v>61292284</v>
      </c>
      <c r="D31" s="11"/>
      <c r="E31" s="11">
        <v>14347399</v>
      </c>
      <c r="F31" s="11"/>
      <c r="G31" s="11">
        <v>0</v>
      </c>
      <c r="H31" s="11"/>
      <c r="I31" s="11">
        <v>75639683</v>
      </c>
      <c r="J31" s="11"/>
      <c r="K31" s="11">
        <v>304229437</v>
      </c>
      <c r="L31" s="11"/>
      <c r="M31" s="11">
        <v>102481422</v>
      </c>
      <c r="N31" s="11"/>
      <c r="O31" s="11">
        <v>0</v>
      </c>
      <c r="P31" s="11"/>
      <c r="Q31" s="11">
        <v>406710859</v>
      </c>
    </row>
    <row r="32" spans="1:17" ht="18.75" x14ac:dyDescent="0.45">
      <c r="A32" s="2" t="s">
        <v>92</v>
      </c>
      <c r="C32" s="11">
        <v>23207365723</v>
      </c>
      <c r="D32" s="11"/>
      <c r="E32" s="11">
        <v>-21008201773</v>
      </c>
      <c r="F32" s="11"/>
      <c r="G32" s="11">
        <v>0</v>
      </c>
      <c r="H32" s="11"/>
      <c r="I32" s="11">
        <v>2199163950</v>
      </c>
      <c r="J32" s="11"/>
      <c r="K32" s="11">
        <v>111449553932</v>
      </c>
      <c r="L32" s="11"/>
      <c r="M32" s="11">
        <v>-49290561266</v>
      </c>
      <c r="N32" s="11"/>
      <c r="O32" s="11">
        <v>0</v>
      </c>
      <c r="P32" s="11"/>
      <c r="Q32" s="11">
        <v>62158992666</v>
      </c>
    </row>
    <row r="33" spans="1:20" ht="18.75" x14ac:dyDescent="0.45">
      <c r="A33" s="2" t="s">
        <v>108</v>
      </c>
      <c r="C33" s="11">
        <v>23076566</v>
      </c>
      <c r="D33" s="11"/>
      <c r="E33" s="11">
        <v>0</v>
      </c>
      <c r="F33" s="11"/>
      <c r="G33" s="11">
        <v>0</v>
      </c>
      <c r="H33" s="11"/>
      <c r="I33" s="11">
        <v>23076566</v>
      </c>
      <c r="J33" s="11"/>
      <c r="K33" s="11">
        <v>112409827</v>
      </c>
      <c r="L33" s="11"/>
      <c r="M33" s="11">
        <v>0</v>
      </c>
      <c r="N33" s="11"/>
      <c r="O33" s="11">
        <v>0</v>
      </c>
      <c r="P33" s="11"/>
      <c r="Q33" s="11">
        <v>112409827</v>
      </c>
    </row>
    <row r="34" spans="1:20" ht="18.75" x14ac:dyDescent="0.45">
      <c r="A34" s="2" t="s">
        <v>53</v>
      </c>
      <c r="C34" s="11">
        <v>0</v>
      </c>
      <c r="D34" s="11"/>
      <c r="E34" s="11">
        <v>274510116</v>
      </c>
      <c r="F34" s="11"/>
      <c r="G34" s="11">
        <v>0</v>
      </c>
      <c r="H34" s="11"/>
      <c r="I34" s="11">
        <v>274510116</v>
      </c>
      <c r="J34" s="11"/>
      <c r="K34" s="11">
        <v>0</v>
      </c>
      <c r="L34" s="11"/>
      <c r="M34" s="11">
        <v>1421456847</v>
      </c>
      <c r="N34" s="11"/>
      <c r="O34" s="11">
        <v>0</v>
      </c>
      <c r="P34" s="11"/>
      <c r="Q34" s="11">
        <v>1421456847</v>
      </c>
    </row>
    <row r="35" spans="1:20" ht="18.75" x14ac:dyDescent="0.45">
      <c r="A35" s="2" t="s">
        <v>68</v>
      </c>
      <c r="C35" s="11">
        <v>0</v>
      </c>
      <c r="D35" s="11"/>
      <c r="E35" s="11">
        <v>446198712</v>
      </c>
      <c r="F35" s="11"/>
      <c r="G35" s="11">
        <v>0</v>
      </c>
      <c r="H35" s="11"/>
      <c r="I35" s="11">
        <v>446198712</v>
      </c>
      <c r="J35" s="11"/>
      <c r="K35" s="11">
        <v>0</v>
      </c>
      <c r="L35" s="11"/>
      <c r="M35" s="11">
        <v>4115596013</v>
      </c>
      <c r="N35" s="11"/>
      <c r="O35" s="11">
        <v>0</v>
      </c>
      <c r="P35" s="11"/>
      <c r="Q35" s="11">
        <v>4115596013</v>
      </c>
      <c r="T35" s="37"/>
    </row>
    <row r="36" spans="1:20" ht="18.75" x14ac:dyDescent="0.45">
      <c r="A36" s="2" t="s">
        <v>72</v>
      </c>
      <c r="C36" s="11">
        <v>0</v>
      </c>
      <c r="D36" s="11"/>
      <c r="E36" s="11">
        <v>499863383</v>
      </c>
      <c r="F36" s="11"/>
      <c r="G36" s="11">
        <v>0</v>
      </c>
      <c r="H36" s="11"/>
      <c r="I36" s="11">
        <v>499863383</v>
      </c>
      <c r="J36" s="11"/>
      <c r="K36" s="11">
        <v>0</v>
      </c>
      <c r="L36" s="11"/>
      <c r="M36" s="11">
        <v>3685300470</v>
      </c>
      <c r="N36" s="11"/>
      <c r="O36" s="11">
        <v>0</v>
      </c>
      <c r="P36" s="11"/>
      <c r="Q36" s="11">
        <v>3685300470</v>
      </c>
      <c r="T36" s="37"/>
    </row>
    <row r="37" spans="1:20" ht="18.75" x14ac:dyDescent="0.45">
      <c r="A37" s="2" t="s">
        <v>120</v>
      </c>
      <c r="C37" s="11">
        <v>0</v>
      </c>
      <c r="D37" s="11"/>
      <c r="E37" s="11">
        <v>-543750000</v>
      </c>
      <c r="F37" s="11"/>
      <c r="G37" s="11">
        <v>0</v>
      </c>
      <c r="H37" s="11"/>
      <c r="I37" s="11">
        <v>-543750000</v>
      </c>
      <c r="J37" s="11"/>
      <c r="K37" s="11">
        <v>0</v>
      </c>
      <c r="L37" s="11"/>
      <c r="M37" s="11">
        <v>-543750000</v>
      </c>
      <c r="N37" s="11"/>
      <c r="O37" s="11">
        <v>0</v>
      </c>
      <c r="P37" s="11"/>
      <c r="Q37" s="11">
        <v>-543750000</v>
      </c>
      <c r="T37" s="37"/>
    </row>
    <row r="38" spans="1:20" ht="18.75" x14ac:dyDescent="0.45">
      <c r="A38" s="2" t="s">
        <v>111</v>
      </c>
      <c r="C38" s="11">
        <v>0</v>
      </c>
      <c r="D38" s="11"/>
      <c r="E38" s="11">
        <v>-2985587878</v>
      </c>
      <c r="F38" s="11"/>
      <c r="G38" s="11">
        <v>0</v>
      </c>
      <c r="H38" s="11"/>
      <c r="I38" s="11">
        <v>-2985587878</v>
      </c>
      <c r="J38" s="11"/>
      <c r="K38" s="11">
        <v>0</v>
      </c>
      <c r="L38" s="11"/>
      <c r="M38" s="11">
        <v>30624336747</v>
      </c>
      <c r="N38" s="11"/>
      <c r="O38" s="11">
        <v>0</v>
      </c>
      <c r="P38" s="11"/>
      <c r="Q38" s="11">
        <v>30624336747</v>
      </c>
    </row>
    <row r="39" spans="1:20" ht="18.75" x14ac:dyDescent="0.45">
      <c r="A39" s="2" t="s">
        <v>117</v>
      </c>
      <c r="C39" s="11">
        <v>0</v>
      </c>
      <c r="D39" s="11"/>
      <c r="E39" s="11">
        <v>5422466</v>
      </c>
      <c r="F39" s="11"/>
      <c r="G39" s="11">
        <v>0</v>
      </c>
      <c r="H39" s="11"/>
      <c r="I39" s="11">
        <v>5422466</v>
      </c>
      <c r="J39" s="11"/>
      <c r="K39" s="11">
        <v>0</v>
      </c>
      <c r="L39" s="11"/>
      <c r="M39" s="11">
        <v>25773101</v>
      </c>
      <c r="N39" s="11"/>
      <c r="O39" s="11">
        <v>0</v>
      </c>
      <c r="P39" s="11"/>
      <c r="Q39" s="11">
        <v>25773101</v>
      </c>
    </row>
    <row r="40" spans="1:20" ht="18.75" x14ac:dyDescent="0.45">
      <c r="A40" s="2" t="s">
        <v>114</v>
      </c>
      <c r="C40" s="11">
        <v>0</v>
      </c>
      <c r="D40" s="11"/>
      <c r="E40" s="11">
        <v>56325005501</v>
      </c>
      <c r="F40" s="11"/>
      <c r="G40" s="11">
        <v>0</v>
      </c>
      <c r="H40" s="11"/>
      <c r="I40" s="11">
        <v>56325005501</v>
      </c>
      <c r="J40" s="11"/>
      <c r="K40" s="11">
        <v>0</v>
      </c>
      <c r="L40" s="11"/>
      <c r="M40" s="11">
        <v>109912531842</v>
      </c>
      <c r="N40" s="11"/>
      <c r="O40" s="11">
        <v>0</v>
      </c>
      <c r="P40" s="11"/>
      <c r="Q40" s="11">
        <v>109912531842</v>
      </c>
    </row>
    <row r="41" spans="1:20" ht="18.75" x14ac:dyDescent="0.45">
      <c r="A41" s="2" t="s">
        <v>285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37">
        <v>8395616221</v>
      </c>
      <c r="P41" s="11"/>
      <c r="Q41" s="11"/>
    </row>
    <row r="42" spans="1:20" ht="18.75" thickBot="1" x14ac:dyDescent="0.45">
      <c r="C42" s="12">
        <f>SUM(C8:C40)</f>
        <v>405260172526</v>
      </c>
      <c r="D42" s="11"/>
      <c r="E42" s="12">
        <f>SUM(E8:E40)</f>
        <v>290091577495</v>
      </c>
      <c r="F42" s="11"/>
      <c r="G42" s="12">
        <f>SUM(G8:G40)</f>
        <v>829250800</v>
      </c>
      <c r="H42" s="11"/>
      <c r="I42" s="12">
        <f>SUM(I8:I40)</f>
        <v>696181000821</v>
      </c>
      <c r="J42" s="11"/>
      <c r="K42" s="12">
        <f>SUM(K8:K40)</f>
        <v>1618849132836</v>
      </c>
      <c r="L42" s="11"/>
      <c r="M42" s="12">
        <f>SUM(M8:M40)</f>
        <v>555392818643</v>
      </c>
      <c r="N42" s="11"/>
      <c r="O42" s="12">
        <f>SUM(O8:O41)</f>
        <v>19311274071</v>
      </c>
      <c r="P42" s="11"/>
      <c r="Q42" s="12">
        <f>SUM(Q8:Q40)</f>
        <v>2185972307614</v>
      </c>
    </row>
    <row r="43" spans="1:20" ht="18.75" thickTop="1" x14ac:dyDescent="0.4"/>
    <row r="44" spans="1:20" x14ac:dyDescent="0.4">
      <c r="O44" s="53"/>
    </row>
    <row r="45" spans="1:20" x14ac:dyDescent="0.4">
      <c r="O45" s="54"/>
    </row>
    <row r="46" spans="1:20" x14ac:dyDescent="0.4">
      <c r="O46" s="5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0866141732283472" right="0.70866141732283472" top="0.24" bottom="0.48" header="0.17" footer="0.31496062992125984"/>
  <pageSetup paperSize="9" scale="6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43"/>
  <sheetViews>
    <sheetView rightToLeft="1" topLeftCell="A14" workbookViewId="0">
      <selection activeCell="G42" sqref="G42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40.14062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40.140625" style="1" bestFit="1" customWidth="1"/>
    <col min="10" max="10" width="1" style="1" customWidth="1"/>
    <col min="11" max="11" width="34.85546875" style="1" bestFit="1" customWidth="1"/>
    <col min="12" max="12" width="1" style="1" customWidth="1"/>
    <col min="13" max="13" width="12.5703125" style="1" bestFit="1" customWidth="1"/>
    <col min="14" max="16384" width="9.140625" style="1"/>
  </cols>
  <sheetData>
    <row r="2" spans="1:13" ht="27.75" x14ac:dyDescent="0.4">
      <c r="A2" s="28" t="s">
        <v>0</v>
      </c>
      <c r="B2" s="28"/>
      <c r="C2" s="28"/>
      <c r="D2" s="28"/>
      <c r="E2" s="28"/>
      <c r="F2" s="28"/>
      <c r="G2" s="28"/>
      <c r="H2" s="28"/>
      <c r="I2" s="28"/>
    </row>
    <row r="3" spans="1:13" ht="27.75" x14ac:dyDescent="0.4">
      <c r="A3" s="28" t="s">
        <v>212</v>
      </c>
      <c r="B3" s="28"/>
      <c r="C3" s="28"/>
      <c r="D3" s="28"/>
      <c r="E3" s="28"/>
      <c r="F3" s="28"/>
      <c r="G3" s="28"/>
      <c r="H3" s="28"/>
      <c r="I3" s="28"/>
    </row>
    <row r="4" spans="1:13" ht="27.75" x14ac:dyDescent="0.4">
      <c r="A4" s="28" t="s">
        <v>2</v>
      </c>
      <c r="B4" s="28"/>
      <c r="C4" s="28"/>
      <c r="D4" s="28"/>
      <c r="E4" s="28"/>
      <c r="F4" s="28"/>
      <c r="G4" s="28"/>
      <c r="H4" s="28"/>
      <c r="I4" s="28"/>
    </row>
    <row r="6" spans="1:13" ht="27.75" x14ac:dyDescent="0.4">
      <c r="A6" s="30" t="s">
        <v>258</v>
      </c>
      <c r="B6" s="30" t="s">
        <v>258</v>
      </c>
      <c r="C6" s="30" t="s">
        <v>258</v>
      </c>
      <c r="E6" s="30" t="s">
        <v>214</v>
      </c>
      <c r="F6" s="30" t="s">
        <v>214</v>
      </c>
      <c r="G6" s="30" t="s">
        <v>214</v>
      </c>
      <c r="I6" s="30" t="s">
        <v>215</v>
      </c>
      <c r="J6" s="30" t="s">
        <v>215</v>
      </c>
      <c r="K6" s="30" t="s">
        <v>215</v>
      </c>
    </row>
    <row r="7" spans="1:13" ht="27.75" x14ac:dyDescent="0.4">
      <c r="A7" s="31" t="s">
        <v>259</v>
      </c>
      <c r="C7" s="31" t="s">
        <v>141</v>
      </c>
      <c r="E7" s="31" t="s">
        <v>260</v>
      </c>
      <c r="G7" s="31" t="s">
        <v>261</v>
      </c>
      <c r="I7" s="31" t="s">
        <v>260</v>
      </c>
      <c r="K7" s="31" t="s">
        <v>261</v>
      </c>
    </row>
    <row r="8" spans="1:13" ht="18.75" x14ac:dyDescent="0.45">
      <c r="A8" s="2" t="s">
        <v>262</v>
      </c>
      <c r="C8" s="9" t="s">
        <v>221</v>
      </c>
      <c r="D8" s="9"/>
      <c r="E8" s="8">
        <v>0</v>
      </c>
      <c r="F8" s="9"/>
      <c r="G8" s="33">
        <f>E8/170351481483</f>
        <v>0</v>
      </c>
      <c r="H8" s="9"/>
      <c r="I8" s="8">
        <v>35127671204</v>
      </c>
      <c r="J8" s="9"/>
      <c r="K8" s="33">
        <f>I8/687560404838</f>
        <v>5.1090305603442403E-2</v>
      </c>
      <c r="M8" s="19"/>
    </row>
    <row r="9" spans="1:13" ht="18.75" x14ac:dyDescent="0.45">
      <c r="A9" s="2" t="s">
        <v>147</v>
      </c>
      <c r="C9" s="9" t="s">
        <v>148</v>
      </c>
      <c r="D9" s="9"/>
      <c r="E9" s="8">
        <v>1116</v>
      </c>
      <c r="F9" s="9"/>
      <c r="G9" s="33">
        <f>E9/170351481483</f>
        <v>6.5511611069338997E-9</v>
      </c>
      <c r="H9" s="9"/>
      <c r="I9" s="8">
        <v>5338</v>
      </c>
      <c r="J9" s="9"/>
      <c r="K9" s="33">
        <f t="shared" ref="K9:K41" si="0">I9/687560404838</f>
        <v>7.7636815070200505E-9</v>
      </c>
    </row>
    <row r="10" spans="1:13" ht="18.75" x14ac:dyDescent="0.45">
      <c r="A10" s="2" t="s">
        <v>155</v>
      </c>
      <c r="C10" s="9" t="s">
        <v>157</v>
      </c>
      <c r="D10" s="9"/>
      <c r="E10" s="8">
        <v>3022445</v>
      </c>
      <c r="F10" s="9"/>
      <c r="G10" s="33">
        <f t="shared" ref="G10:G41" si="1">E10/170351481483</f>
        <v>1.7742405136063468E-5</v>
      </c>
      <c r="H10" s="9"/>
      <c r="I10" s="8">
        <v>30716313</v>
      </c>
      <c r="J10" s="9"/>
      <c r="K10" s="33">
        <f t="shared" si="0"/>
        <v>4.4674348295605017E-5</v>
      </c>
    </row>
    <row r="11" spans="1:13" ht="18.75" x14ac:dyDescent="0.45">
      <c r="A11" s="2" t="s">
        <v>158</v>
      </c>
      <c r="C11" s="9" t="s">
        <v>159</v>
      </c>
      <c r="D11" s="9"/>
      <c r="E11" s="8">
        <v>0</v>
      </c>
      <c r="F11" s="9"/>
      <c r="G11" s="33">
        <f t="shared" si="1"/>
        <v>0</v>
      </c>
      <c r="H11" s="9"/>
      <c r="I11" s="8">
        <v>18330</v>
      </c>
      <c r="J11" s="9"/>
      <c r="K11" s="33">
        <f t="shared" si="0"/>
        <v>2.6659475838081215E-8</v>
      </c>
    </row>
    <row r="12" spans="1:13" ht="18.75" x14ac:dyDescent="0.45">
      <c r="A12" s="2" t="s">
        <v>160</v>
      </c>
      <c r="C12" s="9" t="s">
        <v>161</v>
      </c>
      <c r="D12" s="9"/>
      <c r="E12" s="8">
        <v>3258</v>
      </c>
      <c r="F12" s="9"/>
      <c r="G12" s="33">
        <f t="shared" si="1"/>
        <v>1.9125163876694125E-8</v>
      </c>
      <c r="H12" s="9"/>
      <c r="I12" s="8">
        <v>15516</v>
      </c>
      <c r="J12" s="9"/>
      <c r="K12" s="33">
        <f t="shared" si="0"/>
        <v>2.2566744522840597E-8</v>
      </c>
    </row>
    <row r="13" spans="1:13" ht="18.75" x14ac:dyDescent="0.45">
      <c r="A13" s="2" t="s">
        <v>158</v>
      </c>
      <c r="C13" s="9" t="s">
        <v>166</v>
      </c>
      <c r="D13" s="9"/>
      <c r="E13" s="8">
        <v>4081808192</v>
      </c>
      <c r="F13" s="9"/>
      <c r="G13" s="33">
        <f t="shared" si="1"/>
        <v>2.3961095943901955E-2</v>
      </c>
      <c r="H13" s="9"/>
      <c r="I13" s="8">
        <v>19882356032</v>
      </c>
      <c r="J13" s="9"/>
      <c r="K13" s="33">
        <f t="shared" si="0"/>
        <v>2.8917249876662974E-2</v>
      </c>
    </row>
    <row r="14" spans="1:13" ht="18.75" x14ac:dyDescent="0.45">
      <c r="A14" s="2" t="s">
        <v>158</v>
      </c>
      <c r="C14" s="9" t="s">
        <v>169</v>
      </c>
      <c r="D14" s="9"/>
      <c r="E14" s="8">
        <v>2259178072</v>
      </c>
      <c r="F14" s="9"/>
      <c r="G14" s="33">
        <f t="shared" si="1"/>
        <v>1.326186336821175E-2</v>
      </c>
      <c r="H14" s="9"/>
      <c r="I14" s="8">
        <v>11004383512</v>
      </c>
      <c r="J14" s="9"/>
      <c r="K14" s="33">
        <f t="shared" si="0"/>
        <v>1.6004969795479721E-2</v>
      </c>
    </row>
    <row r="15" spans="1:13" ht="18.75" x14ac:dyDescent="0.45">
      <c r="A15" s="2" t="s">
        <v>158</v>
      </c>
      <c r="C15" s="9" t="s">
        <v>171</v>
      </c>
      <c r="D15" s="9"/>
      <c r="E15" s="8">
        <v>1880383554</v>
      </c>
      <c r="F15" s="9"/>
      <c r="G15" s="33">
        <f t="shared" si="1"/>
        <v>1.1038257710647797E-2</v>
      </c>
      <c r="H15" s="9"/>
      <c r="I15" s="8">
        <v>9159287634</v>
      </c>
      <c r="J15" s="9"/>
      <c r="K15" s="33">
        <f t="shared" si="0"/>
        <v>1.3321429753009224E-2</v>
      </c>
    </row>
    <row r="16" spans="1:13" ht="18.75" x14ac:dyDescent="0.45">
      <c r="A16" s="2" t="s">
        <v>173</v>
      </c>
      <c r="C16" s="9" t="s">
        <v>174</v>
      </c>
      <c r="D16" s="9"/>
      <c r="E16" s="8">
        <v>31565932</v>
      </c>
      <c r="F16" s="9"/>
      <c r="G16" s="33">
        <f t="shared" si="1"/>
        <v>1.8529884052197152E-4</v>
      </c>
      <c r="H16" s="9"/>
      <c r="I16" s="8">
        <v>101495101</v>
      </c>
      <c r="J16" s="9"/>
      <c r="K16" s="33">
        <f t="shared" si="0"/>
        <v>1.4761626801926419E-4</v>
      </c>
    </row>
    <row r="17" spans="1:11" ht="18.75" x14ac:dyDescent="0.45">
      <c r="A17" s="2" t="s">
        <v>176</v>
      </c>
      <c r="C17" s="9" t="s">
        <v>177</v>
      </c>
      <c r="D17" s="9"/>
      <c r="E17" s="8">
        <v>0</v>
      </c>
      <c r="F17" s="9"/>
      <c r="G17" s="33">
        <f t="shared" si="1"/>
        <v>0</v>
      </c>
      <c r="H17" s="9"/>
      <c r="I17" s="8">
        <v>17846</v>
      </c>
      <c r="J17" s="9"/>
      <c r="K17" s="33">
        <f t="shared" si="0"/>
        <v>2.5955537687201168E-8</v>
      </c>
    </row>
    <row r="18" spans="1:11" ht="18.75" x14ac:dyDescent="0.45">
      <c r="A18" s="2" t="s">
        <v>179</v>
      </c>
      <c r="C18" s="9" t="s">
        <v>180</v>
      </c>
      <c r="D18" s="9"/>
      <c r="E18" s="8">
        <v>4998</v>
      </c>
      <c r="F18" s="9"/>
      <c r="G18" s="33">
        <f t="shared" si="1"/>
        <v>2.9339339796107197E-8</v>
      </c>
      <c r="H18" s="9"/>
      <c r="I18" s="8">
        <v>23953</v>
      </c>
      <c r="J18" s="9"/>
      <c r="K18" s="33">
        <f t="shared" si="0"/>
        <v>3.4837666380226913E-8</v>
      </c>
    </row>
    <row r="19" spans="1:11" ht="18.75" x14ac:dyDescent="0.45">
      <c r="A19" s="2" t="s">
        <v>182</v>
      </c>
      <c r="C19" s="9" t="s">
        <v>183</v>
      </c>
      <c r="D19" s="9"/>
      <c r="E19" s="8">
        <v>1001089947</v>
      </c>
      <c r="F19" s="9"/>
      <c r="G19" s="33">
        <f t="shared" si="1"/>
        <v>5.8766142700079921E-3</v>
      </c>
      <c r="H19" s="9"/>
      <c r="I19" s="8">
        <v>3959994027</v>
      </c>
      <c r="J19" s="9"/>
      <c r="K19" s="33">
        <f t="shared" si="0"/>
        <v>5.7594852745091341E-3</v>
      </c>
    </row>
    <row r="20" spans="1:11" ht="18.75" x14ac:dyDescent="0.45">
      <c r="A20" s="2" t="s">
        <v>185</v>
      </c>
      <c r="C20" s="9" t="s">
        <v>186</v>
      </c>
      <c r="D20" s="9"/>
      <c r="E20" s="8">
        <v>2038356144</v>
      </c>
      <c r="F20" s="9"/>
      <c r="G20" s="33">
        <f t="shared" si="1"/>
        <v>1.1965590943237056E-2</v>
      </c>
      <c r="H20" s="9"/>
      <c r="I20" s="8">
        <v>15540853354</v>
      </c>
      <c r="J20" s="9"/>
      <c r="K20" s="33">
        <f t="shared" si="0"/>
        <v>2.2602891679985075E-2</v>
      </c>
    </row>
    <row r="21" spans="1:11" ht="18.75" x14ac:dyDescent="0.45">
      <c r="A21" s="2" t="s">
        <v>173</v>
      </c>
      <c r="C21" s="9" t="s">
        <v>263</v>
      </c>
      <c r="D21" s="9"/>
      <c r="E21" s="8">
        <v>0</v>
      </c>
      <c r="F21" s="9"/>
      <c r="G21" s="33">
        <f t="shared" si="1"/>
        <v>0</v>
      </c>
      <c r="H21" s="9"/>
      <c r="I21" s="8">
        <v>37550684877</v>
      </c>
      <c r="J21" s="9"/>
      <c r="K21" s="33">
        <f t="shared" si="0"/>
        <v>5.4614379497096736E-2</v>
      </c>
    </row>
    <row r="22" spans="1:11" ht="18.75" x14ac:dyDescent="0.45">
      <c r="A22" s="2" t="s">
        <v>179</v>
      </c>
      <c r="C22" s="9" t="s">
        <v>264</v>
      </c>
      <c r="D22" s="9"/>
      <c r="E22" s="8">
        <v>0</v>
      </c>
      <c r="F22" s="9"/>
      <c r="G22" s="33">
        <f t="shared" si="1"/>
        <v>0</v>
      </c>
      <c r="H22" s="9"/>
      <c r="I22" s="8">
        <v>12163287653</v>
      </c>
      <c r="J22" s="9"/>
      <c r="K22" s="33">
        <f t="shared" si="0"/>
        <v>1.7690500452634209E-2</v>
      </c>
    </row>
    <row r="23" spans="1:11" ht="18.75" x14ac:dyDescent="0.45">
      <c r="A23" s="2" t="s">
        <v>179</v>
      </c>
      <c r="C23" s="9" t="s">
        <v>265</v>
      </c>
      <c r="D23" s="9"/>
      <c r="E23" s="8">
        <v>0</v>
      </c>
      <c r="F23" s="9"/>
      <c r="G23" s="33">
        <f t="shared" si="1"/>
        <v>0</v>
      </c>
      <c r="H23" s="9"/>
      <c r="I23" s="8">
        <v>9161643820</v>
      </c>
      <c r="J23" s="9"/>
      <c r="K23" s="33">
        <f t="shared" si="0"/>
        <v>1.3324856631554615E-2</v>
      </c>
    </row>
    <row r="24" spans="1:11" ht="18.75" x14ac:dyDescent="0.45">
      <c r="A24" s="2" t="s">
        <v>179</v>
      </c>
      <c r="C24" s="9" t="s">
        <v>266</v>
      </c>
      <c r="D24" s="9"/>
      <c r="E24" s="8">
        <v>0</v>
      </c>
      <c r="F24" s="9"/>
      <c r="G24" s="33">
        <f t="shared" si="1"/>
        <v>0</v>
      </c>
      <c r="H24" s="9"/>
      <c r="I24" s="8">
        <v>79169863003</v>
      </c>
      <c r="J24" s="9"/>
      <c r="K24" s="33">
        <f t="shared" si="0"/>
        <v>0.11514604745404683</v>
      </c>
    </row>
    <row r="25" spans="1:11" ht="18.75" x14ac:dyDescent="0.45">
      <c r="A25" s="2" t="s">
        <v>179</v>
      </c>
      <c r="C25" s="9" t="s">
        <v>267</v>
      </c>
      <c r="D25" s="9"/>
      <c r="E25" s="8">
        <v>0</v>
      </c>
      <c r="F25" s="9"/>
      <c r="G25" s="33">
        <f t="shared" si="1"/>
        <v>0</v>
      </c>
      <c r="H25" s="9"/>
      <c r="I25" s="8">
        <v>75945205420</v>
      </c>
      <c r="J25" s="9"/>
      <c r="K25" s="33">
        <f t="shared" si="0"/>
        <v>0.11045604849495934</v>
      </c>
    </row>
    <row r="26" spans="1:11" ht="18.75" x14ac:dyDescent="0.45">
      <c r="A26" s="2" t="s">
        <v>173</v>
      </c>
      <c r="C26" s="9" t="s">
        <v>268</v>
      </c>
      <c r="D26" s="9"/>
      <c r="E26" s="8">
        <v>0</v>
      </c>
      <c r="F26" s="9"/>
      <c r="G26" s="33">
        <f t="shared" si="1"/>
        <v>0</v>
      </c>
      <c r="H26" s="9"/>
      <c r="I26" s="8">
        <v>43198356162</v>
      </c>
      <c r="J26" s="9"/>
      <c r="K26" s="33">
        <f t="shared" si="0"/>
        <v>6.282845239201669E-2</v>
      </c>
    </row>
    <row r="27" spans="1:11" ht="18.75" x14ac:dyDescent="0.45">
      <c r="A27" s="2" t="s">
        <v>185</v>
      </c>
      <c r="C27" s="9" t="s">
        <v>188</v>
      </c>
      <c r="D27" s="9"/>
      <c r="E27" s="8">
        <v>7134246566</v>
      </c>
      <c r="F27" s="9"/>
      <c r="G27" s="33">
        <f t="shared" si="1"/>
        <v>4.1879568665283091E-2</v>
      </c>
      <c r="H27" s="9"/>
      <c r="I27" s="8">
        <v>31758904068</v>
      </c>
      <c r="J27" s="9"/>
      <c r="K27" s="33">
        <f t="shared" si="0"/>
        <v>4.6190711164472736E-2</v>
      </c>
    </row>
    <row r="28" spans="1:11" ht="18.75" x14ac:dyDescent="0.45">
      <c r="A28" s="2" t="s">
        <v>173</v>
      </c>
      <c r="C28" s="9" t="s">
        <v>269</v>
      </c>
      <c r="D28" s="9"/>
      <c r="E28" s="8">
        <v>0</v>
      </c>
      <c r="F28" s="9"/>
      <c r="G28" s="33">
        <f t="shared" si="1"/>
        <v>0</v>
      </c>
      <c r="H28" s="9"/>
      <c r="I28" s="8">
        <v>4303561626</v>
      </c>
      <c r="J28" s="9"/>
      <c r="K28" s="33">
        <f t="shared" si="0"/>
        <v>6.2591760603404531E-3</v>
      </c>
    </row>
    <row r="29" spans="1:11" ht="18.75" x14ac:dyDescent="0.45">
      <c r="A29" s="2" t="s">
        <v>176</v>
      </c>
      <c r="C29" s="9" t="s">
        <v>270</v>
      </c>
      <c r="D29" s="9"/>
      <c r="E29" s="8">
        <v>0</v>
      </c>
      <c r="F29" s="9"/>
      <c r="G29" s="33">
        <f t="shared" si="1"/>
        <v>0</v>
      </c>
      <c r="H29" s="9"/>
      <c r="I29" s="8">
        <v>31494246546</v>
      </c>
      <c r="J29" s="9"/>
      <c r="K29" s="33">
        <f t="shared" si="0"/>
        <v>4.5805788588743034E-2</v>
      </c>
    </row>
    <row r="30" spans="1:11" ht="18.75" x14ac:dyDescent="0.45">
      <c r="A30" s="2" t="s">
        <v>173</v>
      </c>
      <c r="C30" s="9" t="s">
        <v>271</v>
      </c>
      <c r="D30" s="9"/>
      <c r="E30" s="8">
        <v>0</v>
      </c>
      <c r="F30" s="9"/>
      <c r="G30" s="33">
        <f t="shared" si="1"/>
        <v>0</v>
      </c>
      <c r="H30" s="9"/>
      <c r="I30" s="8">
        <v>3427419168</v>
      </c>
      <c r="J30" s="9"/>
      <c r="K30" s="33">
        <f t="shared" si="0"/>
        <v>4.9848989905222274E-3</v>
      </c>
    </row>
    <row r="31" spans="1:11" ht="18.75" x14ac:dyDescent="0.45">
      <c r="A31" s="2" t="s">
        <v>230</v>
      </c>
      <c r="C31" s="9" t="s">
        <v>272</v>
      </c>
      <c r="D31" s="9"/>
      <c r="E31" s="8">
        <v>0</v>
      </c>
      <c r="F31" s="9"/>
      <c r="G31" s="33">
        <f t="shared" si="1"/>
        <v>0</v>
      </c>
      <c r="H31" s="9"/>
      <c r="I31" s="8">
        <v>26629041074</v>
      </c>
      <c r="J31" s="9"/>
      <c r="K31" s="33">
        <f t="shared" si="0"/>
        <v>3.8729747796157954E-2</v>
      </c>
    </row>
    <row r="32" spans="1:11" ht="18.75" x14ac:dyDescent="0.45">
      <c r="A32" s="2" t="s">
        <v>173</v>
      </c>
      <c r="C32" s="9" t="s">
        <v>190</v>
      </c>
      <c r="D32" s="9"/>
      <c r="E32" s="8">
        <v>6539726024</v>
      </c>
      <c r="F32" s="9"/>
      <c r="G32" s="33">
        <f t="shared" si="1"/>
        <v>3.8389604640172284E-2</v>
      </c>
      <c r="H32" s="9"/>
      <c r="I32" s="8">
        <v>41046575315</v>
      </c>
      <c r="J32" s="9"/>
      <c r="K32" s="33">
        <f t="shared" si="0"/>
        <v>5.9698864312396259E-2</v>
      </c>
    </row>
    <row r="33" spans="1:11" ht="18.75" x14ac:dyDescent="0.45">
      <c r="A33" s="2" t="s">
        <v>173</v>
      </c>
      <c r="C33" s="9" t="s">
        <v>192</v>
      </c>
      <c r="D33" s="9"/>
      <c r="E33" s="8">
        <v>28214246566</v>
      </c>
      <c r="F33" s="9"/>
      <c r="G33" s="33">
        <f t="shared" si="1"/>
        <v>0.16562372290736788</v>
      </c>
      <c r="H33" s="9"/>
      <c r="I33" s="8">
        <v>50967671216</v>
      </c>
      <c r="J33" s="9"/>
      <c r="K33" s="33">
        <f t="shared" si="0"/>
        <v>7.4128281467878851E-2</v>
      </c>
    </row>
    <row r="34" spans="1:11" ht="18.75" x14ac:dyDescent="0.45">
      <c r="A34" s="2" t="s">
        <v>173</v>
      </c>
      <c r="C34" s="9" t="s">
        <v>194</v>
      </c>
      <c r="D34" s="9"/>
      <c r="E34" s="8">
        <v>3842369307</v>
      </c>
      <c r="F34" s="9"/>
      <c r="G34" s="33">
        <f t="shared" si="1"/>
        <v>2.2555537959224877E-2</v>
      </c>
      <c r="H34" s="9"/>
      <c r="I34" s="8">
        <v>6817106835</v>
      </c>
      <c r="J34" s="9"/>
      <c r="K34" s="33">
        <f t="shared" si="0"/>
        <v>9.9149206193835677E-3</v>
      </c>
    </row>
    <row r="35" spans="1:11" ht="18.75" x14ac:dyDescent="0.45">
      <c r="A35" s="2" t="s">
        <v>196</v>
      </c>
      <c r="C35" s="9" t="s">
        <v>197</v>
      </c>
      <c r="D35" s="9"/>
      <c r="E35" s="8">
        <v>13589041084</v>
      </c>
      <c r="F35" s="9"/>
      <c r="G35" s="33">
        <f t="shared" si="1"/>
        <v>7.9770607016153836E-2</v>
      </c>
      <c r="H35" s="9"/>
      <c r="I35" s="8">
        <v>20164383544</v>
      </c>
      <c r="J35" s="9"/>
      <c r="K35" s="33">
        <f t="shared" si="0"/>
        <v>2.9327435672726158E-2</v>
      </c>
    </row>
    <row r="36" spans="1:11" ht="18.75" x14ac:dyDescent="0.45">
      <c r="A36" s="2" t="s">
        <v>176</v>
      </c>
      <c r="C36" s="9" t="s">
        <v>200</v>
      </c>
      <c r="D36" s="9"/>
      <c r="E36" s="8">
        <v>21487671204</v>
      </c>
      <c r="F36" s="9"/>
      <c r="G36" s="33">
        <f t="shared" si="1"/>
        <v>0.12613727228515081</v>
      </c>
      <c r="H36" s="9"/>
      <c r="I36" s="8">
        <v>31884931464</v>
      </c>
      <c r="J36" s="9"/>
      <c r="K36" s="33">
        <f t="shared" si="0"/>
        <v>4.6374007635754694E-2</v>
      </c>
    </row>
    <row r="37" spans="1:11" ht="18.75" x14ac:dyDescent="0.45">
      <c r="A37" s="2" t="s">
        <v>176</v>
      </c>
      <c r="C37" s="9" t="s">
        <v>201</v>
      </c>
      <c r="D37" s="9"/>
      <c r="E37" s="8">
        <v>19534246566</v>
      </c>
      <c r="F37" s="9"/>
      <c r="G37" s="33">
        <f t="shared" si="1"/>
        <v>0.11467024763121532</v>
      </c>
      <c r="H37" s="9"/>
      <c r="I37" s="8">
        <v>28356164370</v>
      </c>
      <c r="J37" s="9"/>
      <c r="K37" s="33">
        <f t="shared" si="0"/>
        <v>4.1241706431133361E-2</v>
      </c>
    </row>
    <row r="38" spans="1:11" ht="18.75" x14ac:dyDescent="0.45">
      <c r="A38" s="2" t="s">
        <v>203</v>
      </c>
      <c r="C38" s="9" t="s">
        <v>204</v>
      </c>
      <c r="D38" s="9"/>
      <c r="E38" s="8">
        <v>12230136957</v>
      </c>
      <c r="F38" s="9"/>
      <c r="G38" s="33">
        <f t="shared" si="1"/>
        <v>7.1793546205352429E-2</v>
      </c>
      <c r="H38" s="9"/>
      <c r="I38" s="8">
        <v>12230136957</v>
      </c>
      <c r="J38" s="9"/>
      <c r="K38" s="33">
        <f t="shared" si="0"/>
        <v>1.7787727261405654E-2</v>
      </c>
    </row>
    <row r="39" spans="1:11" ht="18.75" x14ac:dyDescent="0.45">
      <c r="A39" s="2" t="s">
        <v>205</v>
      </c>
      <c r="C39" s="9" t="s">
        <v>206</v>
      </c>
      <c r="D39" s="9"/>
      <c r="E39" s="8">
        <v>34320000000</v>
      </c>
      <c r="F39" s="9"/>
      <c r="G39" s="33">
        <f t="shared" si="1"/>
        <v>0.20146581468635433</v>
      </c>
      <c r="H39" s="9"/>
      <c r="I39" s="8">
        <v>34320000000</v>
      </c>
      <c r="J39" s="9"/>
      <c r="K39" s="33">
        <f t="shared" si="0"/>
        <v>4.9915614335130788E-2</v>
      </c>
    </row>
    <row r="40" spans="1:11" ht="18.75" x14ac:dyDescent="0.45">
      <c r="A40" s="2" t="s">
        <v>173</v>
      </c>
      <c r="C40" s="9" t="s">
        <v>208</v>
      </c>
      <c r="D40" s="9"/>
      <c r="E40" s="8">
        <v>7232876712</v>
      </c>
      <c r="F40" s="9"/>
      <c r="G40" s="33">
        <f t="shared" si="1"/>
        <v>4.2458548930916079E-2</v>
      </c>
      <c r="H40" s="9"/>
      <c r="I40" s="8">
        <v>7232876712</v>
      </c>
      <c r="J40" s="9"/>
      <c r="K40" s="33">
        <f t="shared" si="0"/>
        <v>1.0519623673943497E-2</v>
      </c>
    </row>
    <row r="41" spans="1:11" ht="18.75" x14ac:dyDescent="0.45">
      <c r="A41" s="2" t="s">
        <v>210</v>
      </c>
      <c r="C41" s="9" t="s">
        <v>211</v>
      </c>
      <c r="D41" s="9"/>
      <c r="E41" s="8">
        <v>4931506848</v>
      </c>
      <c r="F41" s="9"/>
      <c r="G41" s="33">
        <f t="shared" si="1"/>
        <v>2.8949010628311636E-2</v>
      </c>
      <c r="H41" s="9"/>
      <c r="I41" s="8">
        <v>4931506848</v>
      </c>
      <c r="J41" s="9"/>
      <c r="K41" s="33">
        <f t="shared" si="0"/>
        <v>7.1724706851930197E-3</v>
      </c>
    </row>
    <row r="42" spans="1:11" ht="18.75" thickBot="1" x14ac:dyDescent="0.45">
      <c r="E42" s="10">
        <f>SUM(E8:E41)</f>
        <v>170351481492</v>
      </c>
      <c r="G42" s="34">
        <f>SUM(G8:G41)</f>
        <v>1.0000000000528317</v>
      </c>
      <c r="I42" s="10">
        <f>SUM(I8:I41)</f>
        <v>687560404838</v>
      </c>
      <c r="K42" s="27">
        <f>SUM(K8:K41)</f>
        <v>0.99999999999999989</v>
      </c>
    </row>
    <row r="43" spans="1:11" ht="18.75" thickTop="1" x14ac:dyDescent="0.4"/>
  </sheetData>
  <mergeCells count="12">
    <mergeCell ref="A2:I2"/>
    <mergeCell ref="A3:I3"/>
    <mergeCell ref="A4:I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C15" sqref="C15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9.140625" style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">
      <c r="A2" s="28" t="s">
        <v>0</v>
      </c>
      <c r="B2" s="28"/>
      <c r="C2" s="28"/>
      <c r="D2" s="28"/>
      <c r="E2" s="28"/>
    </row>
    <row r="3" spans="1:5" ht="27.75" x14ac:dyDescent="0.4">
      <c r="A3" s="28" t="s">
        <v>212</v>
      </c>
      <c r="B3" s="28"/>
      <c r="C3" s="28"/>
      <c r="D3" s="28"/>
      <c r="E3" s="28"/>
    </row>
    <row r="4" spans="1:5" ht="27.75" x14ac:dyDescent="0.4">
      <c r="A4" s="28" t="s">
        <v>2</v>
      </c>
      <c r="B4" s="28"/>
      <c r="C4" s="28"/>
      <c r="D4" s="28"/>
      <c r="E4" s="28"/>
    </row>
    <row r="6" spans="1:5" ht="27.75" x14ac:dyDescent="0.4">
      <c r="A6" s="32" t="s">
        <v>273</v>
      </c>
      <c r="C6" s="30" t="s">
        <v>214</v>
      </c>
      <c r="E6" s="30" t="s">
        <v>6</v>
      </c>
    </row>
    <row r="7" spans="1:5" ht="27.75" x14ac:dyDescent="0.4">
      <c r="A7" s="30" t="s">
        <v>273</v>
      </c>
      <c r="C7" s="30" t="s">
        <v>144</v>
      </c>
      <c r="E7" s="30" t="s">
        <v>144</v>
      </c>
    </row>
    <row r="8" spans="1:5" ht="18.75" x14ac:dyDescent="0.45">
      <c r="A8" s="2" t="s">
        <v>273</v>
      </c>
      <c r="C8" s="5">
        <v>346</v>
      </c>
      <c r="D8" s="4"/>
      <c r="E8" s="5">
        <v>11605499</v>
      </c>
    </row>
    <row r="9" spans="1:5" ht="18.75" x14ac:dyDescent="0.45">
      <c r="A9" s="2" t="s">
        <v>274</v>
      </c>
      <c r="C9" s="5">
        <v>0</v>
      </c>
      <c r="D9" s="4"/>
      <c r="E9" s="5">
        <v>269043682</v>
      </c>
    </row>
    <row r="10" spans="1:5" ht="18.75" x14ac:dyDescent="0.45">
      <c r="A10" s="2" t="s">
        <v>275</v>
      </c>
      <c r="C10" s="5">
        <v>45071602</v>
      </c>
      <c r="D10" s="4"/>
      <c r="E10" s="5">
        <v>59878812</v>
      </c>
    </row>
    <row r="11" spans="1:5" ht="19.5" thickBot="1" x14ac:dyDescent="0.5">
      <c r="A11" s="2" t="s">
        <v>221</v>
      </c>
      <c r="C11" s="6">
        <v>45071948</v>
      </c>
      <c r="D11" s="4"/>
      <c r="E11" s="6">
        <v>340527993</v>
      </c>
    </row>
    <row r="12" spans="1:5" ht="18.75" thickTop="1" x14ac:dyDescent="0.4">
      <c r="C12" s="35"/>
      <c r="D12" s="20"/>
      <c r="E12" s="35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E22" sqref="E22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24.7109375" style="1" bestFit="1" customWidth="1"/>
    <col min="6" max="6" width="1" style="1" customWidth="1"/>
    <col min="7" max="7" width="37.855468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7.75" x14ac:dyDescent="0.4">
      <c r="A2" s="28" t="s">
        <v>0</v>
      </c>
      <c r="B2" s="28"/>
      <c r="C2" s="28"/>
      <c r="D2" s="28"/>
      <c r="E2" s="28"/>
      <c r="F2" s="28"/>
      <c r="G2" s="28"/>
    </row>
    <row r="3" spans="1:7" ht="27.75" x14ac:dyDescent="0.4">
      <c r="A3" s="28" t="s">
        <v>212</v>
      </c>
      <c r="B3" s="28"/>
      <c r="C3" s="28"/>
      <c r="D3" s="28"/>
      <c r="E3" s="28"/>
      <c r="F3" s="28"/>
      <c r="G3" s="28"/>
    </row>
    <row r="4" spans="1:7" ht="27.75" x14ac:dyDescent="0.4">
      <c r="A4" s="28" t="s">
        <v>2</v>
      </c>
      <c r="B4" s="28"/>
      <c r="C4" s="28"/>
      <c r="D4" s="28"/>
      <c r="E4" s="28"/>
      <c r="F4" s="28"/>
      <c r="G4" s="28"/>
    </row>
    <row r="6" spans="1:7" ht="27.75" x14ac:dyDescent="0.4">
      <c r="A6" s="28" t="s">
        <v>216</v>
      </c>
      <c r="C6" s="30" t="s">
        <v>144</v>
      </c>
      <c r="D6" s="18"/>
      <c r="E6" s="30" t="s">
        <v>251</v>
      </c>
      <c r="G6" s="30" t="s">
        <v>13</v>
      </c>
    </row>
    <row r="7" spans="1:7" ht="18.75" x14ac:dyDescent="0.45">
      <c r="A7" s="2" t="s">
        <v>276</v>
      </c>
      <c r="C7" s="5">
        <v>34333086674</v>
      </c>
      <c r="D7" s="4"/>
      <c r="E7" s="4" t="s">
        <v>277</v>
      </c>
      <c r="F7" s="4"/>
      <c r="G7" s="4" t="s">
        <v>71</v>
      </c>
    </row>
    <row r="8" spans="1:7" ht="18.75" x14ac:dyDescent="0.45">
      <c r="A8" s="2" t="s">
        <v>278</v>
      </c>
      <c r="C8" s="5">
        <v>696181000821</v>
      </c>
      <c r="D8" s="4"/>
      <c r="E8" s="4" t="s">
        <v>279</v>
      </c>
      <c r="F8" s="4"/>
      <c r="G8" s="4" t="s">
        <v>280</v>
      </c>
    </row>
    <row r="9" spans="1:7" ht="18.75" x14ac:dyDescent="0.45">
      <c r="A9" s="2" t="s">
        <v>281</v>
      </c>
      <c r="C9" s="5">
        <v>170351481492</v>
      </c>
      <c r="D9" s="4"/>
      <c r="E9" s="4" t="s">
        <v>282</v>
      </c>
      <c r="F9" s="4"/>
      <c r="G9" s="4" t="s">
        <v>133</v>
      </c>
    </row>
    <row r="10" spans="1:7" ht="18.75" thickBot="1" x14ac:dyDescent="0.45">
      <c r="C10" s="7">
        <f>SUM(C7:C9)</f>
        <v>900865568987</v>
      </c>
      <c r="E10" s="27">
        <v>1.0045999999999999</v>
      </c>
      <c r="G10" s="55">
        <v>1.6500000000000001E-2</v>
      </c>
    </row>
    <row r="11" spans="1:7" ht="18.75" thickTop="1" x14ac:dyDescent="0.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9"/>
  <sheetViews>
    <sheetView rightToLeft="1" workbookViewId="0">
      <selection activeCell="I1" sqref="I1:I1048576"/>
    </sheetView>
  </sheetViews>
  <sheetFormatPr defaultRowHeight="18" x14ac:dyDescent="0.4"/>
  <cols>
    <col min="1" max="1" width="33.570312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21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15.7109375" style="1" bestFit="1" customWidth="1"/>
    <col min="14" max="15" width="1" style="1" customWidth="1"/>
    <col min="16" max="16" width="9.140625" style="1" customWidth="1"/>
    <col min="17" max="16384" width="9.140625" style="1"/>
  </cols>
  <sheetData>
    <row r="2" spans="1:14" ht="27.75" x14ac:dyDescent="0.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27.75" x14ac:dyDescent="0.4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27.75" x14ac:dyDescent="0.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6" spans="1:14" ht="27.75" x14ac:dyDescent="0.4">
      <c r="A6" s="32" t="s">
        <v>3</v>
      </c>
      <c r="C6" s="30" t="s">
        <v>4</v>
      </c>
      <c r="D6" s="30" t="s">
        <v>4</v>
      </c>
      <c r="E6" s="30" t="s">
        <v>4</v>
      </c>
      <c r="F6" s="30" t="s">
        <v>4</v>
      </c>
      <c r="G6" s="30" t="s">
        <v>4</v>
      </c>
      <c r="H6" s="30" t="s">
        <v>4</v>
      </c>
      <c r="I6" s="30" t="s">
        <v>6</v>
      </c>
      <c r="J6" s="30" t="s">
        <v>6</v>
      </c>
      <c r="K6" s="30" t="s">
        <v>6</v>
      </c>
      <c r="L6" s="30" t="s">
        <v>6</v>
      </c>
      <c r="M6" s="30" t="s">
        <v>6</v>
      </c>
      <c r="N6" s="30" t="s">
        <v>6</v>
      </c>
    </row>
    <row r="7" spans="1:14" ht="27.75" x14ac:dyDescent="0.4">
      <c r="A7" s="30" t="s">
        <v>3</v>
      </c>
      <c r="C7" s="31" t="s">
        <v>30</v>
      </c>
      <c r="E7" s="31" t="s">
        <v>31</v>
      </c>
      <c r="G7" s="31" t="s">
        <v>32</v>
      </c>
      <c r="I7" s="31" t="s">
        <v>30</v>
      </c>
      <c r="K7" s="31" t="s">
        <v>31</v>
      </c>
      <c r="M7" s="30" t="s">
        <v>32</v>
      </c>
    </row>
    <row r="8" spans="1:14" ht="18.75" x14ac:dyDescent="0.45">
      <c r="A8" s="2" t="s">
        <v>34</v>
      </c>
      <c r="C8" s="5">
        <v>59405940</v>
      </c>
      <c r="D8" s="4"/>
      <c r="E8" s="5">
        <v>19543</v>
      </c>
      <c r="F8" s="4"/>
      <c r="G8" s="4" t="s">
        <v>35</v>
      </c>
      <c r="H8" s="4"/>
      <c r="I8" s="5">
        <v>59405940</v>
      </c>
      <c r="J8" s="4"/>
      <c r="K8" s="5">
        <v>19543</v>
      </c>
      <c r="L8" s="4"/>
      <c r="M8" s="4" t="s">
        <v>35</v>
      </c>
      <c r="N8" s="4"/>
    </row>
    <row r="9" spans="1:14" ht="18.75" x14ac:dyDescent="0.45">
      <c r="A9" s="2" t="s">
        <v>36</v>
      </c>
      <c r="C9" s="5">
        <v>5487000</v>
      </c>
      <c r="D9" s="4"/>
      <c r="E9" s="5">
        <v>270739</v>
      </c>
      <c r="F9" s="4"/>
      <c r="G9" s="4" t="s">
        <v>37</v>
      </c>
      <c r="H9" s="4"/>
      <c r="I9" s="5">
        <v>5487000</v>
      </c>
      <c r="J9" s="4"/>
      <c r="K9" s="5">
        <v>270739</v>
      </c>
      <c r="L9" s="4"/>
      <c r="M9" s="4" t="s">
        <v>37</v>
      </c>
      <c r="N9" s="4"/>
    </row>
  </sheetData>
  <mergeCells count="12">
    <mergeCell ref="A2:N2"/>
    <mergeCell ref="A3:N3"/>
    <mergeCell ref="A4:N4"/>
    <mergeCell ref="I7"/>
    <mergeCell ref="K7"/>
    <mergeCell ref="M7"/>
    <mergeCell ref="I6:N6"/>
    <mergeCell ref="A6:A7"/>
    <mergeCell ref="C7"/>
    <mergeCell ref="E7"/>
    <mergeCell ref="G7"/>
    <mergeCell ref="C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9"/>
  <sheetViews>
    <sheetView rightToLeft="1" topLeftCell="N10" workbookViewId="0">
      <selection activeCell="AG39" sqref="AG39"/>
    </sheetView>
  </sheetViews>
  <sheetFormatPr defaultRowHeight="18" x14ac:dyDescent="0.4"/>
  <cols>
    <col min="1" max="1" width="34.7109375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9.140625" style="1" customWidth="1"/>
    <col min="16" max="16" width="1" style="1" customWidth="1"/>
    <col min="17" max="17" width="19.570312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9.570312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4.85546875" style="1" bestFit="1" customWidth="1"/>
    <col min="28" max="28" width="1" style="1" customWidth="1"/>
    <col min="29" max="29" width="9.140625" style="1" customWidth="1"/>
    <col min="30" max="30" width="1" style="1" customWidth="1"/>
    <col min="31" max="31" width="23.7109375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5.42578125" style="1" bestFit="1" customWidth="1"/>
    <col min="36" max="36" width="1" style="1" customWidth="1"/>
    <col min="37" max="37" width="37.85546875" style="4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7.75" x14ac:dyDescent="0.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3" spans="1:37" ht="27.75" x14ac:dyDescent="0.4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ht="27.75" x14ac:dyDescent="0.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6" spans="1:37" ht="27.75" x14ac:dyDescent="0.4">
      <c r="A6" s="30" t="s">
        <v>38</v>
      </c>
      <c r="B6" s="30" t="s">
        <v>38</v>
      </c>
      <c r="C6" s="30" t="s">
        <v>38</v>
      </c>
      <c r="D6" s="30" t="s">
        <v>38</v>
      </c>
      <c r="E6" s="30" t="s">
        <v>38</v>
      </c>
      <c r="F6" s="30" t="s">
        <v>38</v>
      </c>
      <c r="G6" s="30" t="s">
        <v>38</v>
      </c>
      <c r="H6" s="30" t="s">
        <v>38</v>
      </c>
      <c r="I6" s="30" t="s">
        <v>38</v>
      </c>
      <c r="J6" s="30" t="s">
        <v>38</v>
      </c>
      <c r="K6" s="30" t="s">
        <v>38</v>
      </c>
      <c r="L6" s="30" t="s">
        <v>38</v>
      </c>
      <c r="M6" s="30" t="s">
        <v>38</v>
      </c>
      <c r="O6" s="30" t="s">
        <v>4</v>
      </c>
      <c r="P6" s="30" t="s">
        <v>4</v>
      </c>
      <c r="Q6" s="30" t="s">
        <v>4</v>
      </c>
      <c r="R6" s="30" t="s">
        <v>4</v>
      </c>
      <c r="S6" s="30" t="s">
        <v>4</v>
      </c>
      <c r="U6" s="30" t="s">
        <v>5</v>
      </c>
      <c r="V6" s="30" t="s">
        <v>5</v>
      </c>
      <c r="W6" s="30" t="s">
        <v>5</v>
      </c>
      <c r="X6" s="30" t="s">
        <v>5</v>
      </c>
      <c r="Y6" s="30" t="s">
        <v>5</v>
      </c>
      <c r="Z6" s="30" t="s">
        <v>5</v>
      </c>
      <c r="AA6" s="30" t="s">
        <v>5</v>
      </c>
      <c r="AC6" s="30" t="s">
        <v>6</v>
      </c>
      <c r="AD6" s="30" t="s">
        <v>6</v>
      </c>
      <c r="AE6" s="30" t="s">
        <v>6</v>
      </c>
      <c r="AF6" s="30" t="s">
        <v>6</v>
      </c>
      <c r="AG6" s="30" t="s">
        <v>6</v>
      </c>
      <c r="AH6" s="30" t="s">
        <v>6</v>
      </c>
      <c r="AI6" s="30" t="s">
        <v>6</v>
      </c>
      <c r="AJ6" s="30" t="s">
        <v>6</v>
      </c>
      <c r="AK6" s="30" t="s">
        <v>6</v>
      </c>
    </row>
    <row r="7" spans="1:37" ht="27.75" x14ac:dyDescent="0.4">
      <c r="A7" s="29" t="s">
        <v>39</v>
      </c>
      <c r="C7" s="29" t="s">
        <v>40</v>
      </c>
      <c r="E7" s="29" t="s">
        <v>41</v>
      </c>
      <c r="G7" s="29" t="s">
        <v>42</v>
      </c>
      <c r="I7" s="29" t="s">
        <v>43</v>
      </c>
      <c r="K7" s="29" t="s">
        <v>44</v>
      </c>
      <c r="M7" s="29" t="s">
        <v>33</v>
      </c>
      <c r="O7" s="29" t="s">
        <v>7</v>
      </c>
      <c r="Q7" s="29" t="s">
        <v>8</v>
      </c>
      <c r="S7" s="29" t="s">
        <v>9</v>
      </c>
      <c r="U7" s="31" t="s">
        <v>10</v>
      </c>
      <c r="V7" s="31" t="s">
        <v>10</v>
      </c>
      <c r="W7" s="31" t="s">
        <v>10</v>
      </c>
      <c r="Y7" s="31" t="s">
        <v>11</v>
      </c>
      <c r="Z7" s="31" t="s">
        <v>11</v>
      </c>
      <c r="AA7" s="31" t="s">
        <v>11</v>
      </c>
      <c r="AC7" s="29" t="s">
        <v>7</v>
      </c>
      <c r="AE7" s="29" t="s">
        <v>45</v>
      </c>
      <c r="AG7" s="29" t="s">
        <v>8</v>
      </c>
      <c r="AI7" s="29" t="s">
        <v>9</v>
      </c>
      <c r="AK7" s="29" t="s">
        <v>13</v>
      </c>
    </row>
    <row r="8" spans="1:37" ht="27.75" x14ac:dyDescent="0.4">
      <c r="A8" s="30" t="s">
        <v>39</v>
      </c>
      <c r="C8" s="30" t="s">
        <v>40</v>
      </c>
      <c r="E8" s="30" t="s">
        <v>41</v>
      </c>
      <c r="G8" s="30" t="s">
        <v>42</v>
      </c>
      <c r="I8" s="30" t="s">
        <v>43</v>
      </c>
      <c r="K8" s="30" t="s">
        <v>44</v>
      </c>
      <c r="M8" s="30" t="s">
        <v>33</v>
      </c>
      <c r="O8" s="30" t="s">
        <v>7</v>
      </c>
      <c r="Q8" s="30" t="s">
        <v>8</v>
      </c>
      <c r="S8" s="30" t="s">
        <v>9</v>
      </c>
      <c r="U8" s="30" t="s">
        <v>7</v>
      </c>
      <c r="W8" s="30" t="s">
        <v>8</v>
      </c>
      <c r="Y8" s="31" t="s">
        <v>7</v>
      </c>
      <c r="AA8" s="31" t="s">
        <v>14</v>
      </c>
      <c r="AC8" s="30" t="s">
        <v>7</v>
      </c>
      <c r="AE8" s="30" t="s">
        <v>45</v>
      </c>
      <c r="AG8" s="30" t="s">
        <v>8</v>
      </c>
      <c r="AI8" s="30" t="s">
        <v>9</v>
      </c>
      <c r="AK8" s="30" t="s">
        <v>13</v>
      </c>
    </row>
    <row r="9" spans="1:37" ht="18.75" x14ac:dyDescent="0.45">
      <c r="A9" s="2" t="s">
        <v>46</v>
      </c>
      <c r="C9" s="4" t="s">
        <v>47</v>
      </c>
      <c r="D9" s="4"/>
      <c r="E9" s="4" t="s">
        <v>47</v>
      </c>
      <c r="F9" s="4"/>
      <c r="G9" s="4" t="s">
        <v>48</v>
      </c>
      <c r="H9" s="4"/>
      <c r="I9" s="4" t="s">
        <v>49</v>
      </c>
      <c r="J9" s="4"/>
      <c r="K9" s="5">
        <v>18</v>
      </c>
      <c r="L9" s="4"/>
      <c r="M9" s="5">
        <v>18</v>
      </c>
      <c r="N9" s="4"/>
      <c r="O9" s="5">
        <v>2500000</v>
      </c>
      <c r="P9" s="4"/>
      <c r="Q9" s="5">
        <v>2500000000000</v>
      </c>
      <c r="R9" s="4"/>
      <c r="S9" s="5">
        <v>2499546875000</v>
      </c>
      <c r="U9" s="5">
        <v>0</v>
      </c>
      <c r="V9" s="4"/>
      <c r="W9" s="5">
        <v>0</v>
      </c>
      <c r="X9" s="4"/>
      <c r="Y9" s="5">
        <v>0</v>
      </c>
      <c r="Z9" s="4"/>
      <c r="AA9" s="5">
        <v>0</v>
      </c>
      <c r="AB9" s="4"/>
      <c r="AC9" s="5">
        <v>2500000</v>
      </c>
      <c r="AD9" s="4"/>
      <c r="AE9" s="5">
        <v>1000000</v>
      </c>
      <c r="AF9" s="4"/>
      <c r="AG9" s="5">
        <v>2500000000000</v>
      </c>
      <c r="AH9" s="4"/>
      <c r="AI9" s="5">
        <v>2499546875000</v>
      </c>
      <c r="AK9" s="24">
        <f>AI9/54425915896114*100</f>
        <v>4.5925674080910914</v>
      </c>
    </row>
    <row r="10" spans="1:37" ht="18.75" x14ac:dyDescent="0.45">
      <c r="A10" s="2" t="s">
        <v>50</v>
      </c>
      <c r="C10" s="4" t="s">
        <v>47</v>
      </c>
      <c r="D10" s="4"/>
      <c r="E10" s="4" t="s">
        <v>47</v>
      </c>
      <c r="F10" s="4"/>
      <c r="G10" s="4" t="s">
        <v>51</v>
      </c>
      <c r="H10" s="4"/>
      <c r="I10" s="4" t="s">
        <v>52</v>
      </c>
      <c r="J10" s="4"/>
      <c r="K10" s="5">
        <v>18</v>
      </c>
      <c r="L10" s="4"/>
      <c r="M10" s="5">
        <v>18</v>
      </c>
      <c r="N10" s="4"/>
      <c r="O10" s="5">
        <v>154095</v>
      </c>
      <c r="P10" s="4"/>
      <c r="Q10" s="5">
        <v>154096558075</v>
      </c>
      <c r="R10" s="4"/>
      <c r="S10" s="5">
        <v>154067070281</v>
      </c>
      <c r="U10" s="5">
        <v>0</v>
      </c>
      <c r="V10" s="4"/>
      <c r="W10" s="5">
        <v>0</v>
      </c>
      <c r="X10" s="4"/>
      <c r="Y10" s="5">
        <v>0</v>
      </c>
      <c r="Z10" s="4"/>
      <c r="AA10" s="5">
        <v>0</v>
      </c>
      <c r="AB10" s="4"/>
      <c r="AC10" s="5">
        <v>154095</v>
      </c>
      <c r="AD10" s="4"/>
      <c r="AE10" s="5">
        <v>1000000</v>
      </c>
      <c r="AF10" s="4"/>
      <c r="AG10" s="5">
        <v>154096558075</v>
      </c>
      <c r="AH10" s="4"/>
      <c r="AI10" s="5">
        <v>154067070281</v>
      </c>
      <c r="AK10" s="24">
        <f t="shared" ref="AK10:AK35" si="0">AI10/54425915896114*100</f>
        <v>0.28307666989945934</v>
      </c>
    </row>
    <row r="11" spans="1:37" ht="18.75" x14ac:dyDescent="0.45">
      <c r="A11" s="2" t="s">
        <v>53</v>
      </c>
      <c r="C11" s="4" t="s">
        <v>47</v>
      </c>
      <c r="D11" s="4"/>
      <c r="E11" s="4" t="s">
        <v>47</v>
      </c>
      <c r="F11" s="4"/>
      <c r="G11" s="4" t="s">
        <v>54</v>
      </c>
      <c r="H11" s="4"/>
      <c r="I11" s="4" t="s">
        <v>55</v>
      </c>
      <c r="J11" s="4"/>
      <c r="K11" s="5">
        <v>0</v>
      </c>
      <c r="L11" s="4"/>
      <c r="M11" s="5">
        <v>0</v>
      </c>
      <c r="N11" s="4"/>
      <c r="O11" s="5">
        <v>17203</v>
      </c>
      <c r="P11" s="4"/>
      <c r="Q11" s="5">
        <v>15440447428</v>
      </c>
      <c r="R11" s="4"/>
      <c r="S11" s="5">
        <v>16587394159</v>
      </c>
      <c r="U11" s="5">
        <v>0</v>
      </c>
      <c r="V11" s="4"/>
      <c r="W11" s="5">
        <v>0</v>
      </c>
      <c r="X11" s="4"/>
      <c r="Y11" s="5">
        <v>0</v>
      </c>
      <c r="Z11" s="4"/>
      <c r="AA11" s="5">
        <v>0</v>
      </c>
      <c r="AB11" s="4"/>
      <c r="AC11" s="5">
        <v>17203</v>
      </c>
      <c r="AD11" s="4"/>
      <c r="AE11" s="5">
        <v>980350</v>
      </c>
      <c r="AF11" s="4"/>
      <c r="AG11" s="5">
        <v>15440447428</v>
      </c>
      <c r="AH11" s="4"/>
      <c r="AI11" s="5">
        <v>16861904275</v>
      </c>
      <c r="AK11" s="24">
        <f t="shared" si="0"/>
        <v>3.0981388181294596E-2</v>
      </c>
    </row>
    <row r="12" spans="1:37" ht="18.75" x14ac:dyDescent="0.45">
      <c r="A12" s="2" t="s">
        <v>56</v>
      </c>
      <c r="C12" s="4" t="s">
        <v>47</v>
      </c>
      <c r="D12" s="4"/>
      <c r="E12" s="4" t="s">
        <v>47</v>
      </c>
      <c r="F12" s="4"/>
      <c r="G12" s="4" t="s">
        <v>57</v>
      </c>
      <c r="H12" s="4"/>
      <c r="I12" s="4" t="s">
        <v>58</v>
      </c>
      <c r="J12" s="4"/>
      <c r="K12" s="5">
        <v>0</v>
      </c>
      <c r="L12" s="4"/>
      <c r="M12" s="5">
        <v>0</v>
      </c>
      <c r="N12" s="4"/>
      <c r="O12" s="5">
        <v>16000</v>
      </c>
      <c r="P12" s="4"/>
      <c r="Q12" s="5">
        <v>15170749200</v>
      </c>
      <c r="R12" s="4"/>
      <c r="S12" s="5">
        <v>15789137700</v>
      </c>
      <c r="U12" s="5">
        <v>0</v>
      </c>
      <c r="V12" s="4"/>
      <c r="W12" s="5">
        <v>0</v>
      </c>
      <c r="X12" s="4"/>
      <c r="Y12" s="5">
        <v>16000</v>
      </c>
      <c r="Z12" s="4"/>
      <c r="AA12" s="5">
        <v>16000000000</v>
      </c>
      <c r="AB12" s="4"/>
      <c r="AC12" s="5">
        <v>0</v>
      </c>
      <c r="AD12" s="4"/>
      <c r="AE12" s="5">
        <v>0</v>
      </c>
      <c r="AF12" s="4"/>
      <c r="AG12" s="5">
        <v>0</v>
      </c>
      <c r="AH12" s="4"/>
      <c r="AI12" s="5">
        <v>0</v>
      </c>
      <c r="AK12" s="24">
        <f t="shared" si="0"/>
        <v>0</v>
      </c>
    </row>
    <row r="13" spans="1:37" ht="18.75" x14ac:dyDescent="0.45">
      <c r="A13" s="2" t="s">
        <v>59</v>
      </c>
      <c r="C13" s="4" t="s">
        <v>47</v>
      </c>
      <c r="D13" s="4"/>
      <c r="E13" s="4" t="s">
        <v>47</v>
      </c>
      <c r="F13" s="4"/>
      <c r="G13" s="4" t="s">
        <v>60</v>
      </c>
      <c r="H13" s="4"/>
      <c r="I13" s="4" t="s">
        <v>61</v>
      </c>
      <c r="J13" s="4"/>
      <c r="K13" s="5">
        <v>0</v>
      </c>
      <c r="L13" s="4"/>
      <c r="M13" s="5">
        <v>0</v>
      </c>
      <c r="N13" s="4"/>
      <c r="O13" s="5">
        <v>166772</v>
      </c>
      <c r="P13" s="4"/>
      <c r="Q13" s="5">
        <v>98316005177</v>
      </c>
      <c r="R13" s="4"/>
      <c r="S13" s="5">
        <v>122054977524</v>
      </c>
      <c r="U13" s="5">
        <v>0</v>
      </c>
      <c r="V13" s="4"/>
      <c r="W13" s="5">
        <v>0</v>
      </c>
      <c r="X13" s="4"/>
      <c r="Y13" s="5">
        <v>0</v>
      </c>
      <c r="Z13" s="4"/>
      <c r="AA13" s="5">
        <v>0</v>
      </c>
      <c r="AB13" s="4"/>
      <c r="AC13" s="5">
        <v>166772</v>
      </c>
      <c r="AD13" s="4"/>
      <c r="AE13" s="5">
        <v>749500</v>
      </c>
      <c r="AF13" s="4"/>
      <c r="AG13" s="5">
        <v>98316005177</v>
      </c>
      <c r="AH13" s="4"/>
      <c r="AI13" s="5">
        <v>124972958544</v>
      </c>
      <c r="AK13" s="24">
        <f t="shared" si="0"/>
        <v>0.22962031320252538</v>
      </c>
    </row>
    <row r="14" spans="1:37" ht="18.75" x14ac:dyDescent="0.45">
      <c r="A14" s="2" t="s">
        <v>62</v>
      </c>
      <c r="C14" s="4" t="s">
        <v>47</v>
      </c>
      <c r="D14" s="4"/>
      <c r="E14" s="4" t="s">
        <v>47</v>
      </c>
      <c r="F14" s="4"/>
      <c r="G14" s="4" t="s">
        <v>63</v>
      </c>
      <c r="H14" s="4"/>
      <c r="I14" s="4" t="s">
        <v>64</v>
      </c>
      <c r="J14" s="4"/>
      <c r="K14" s="5">
        <v>0</v>
      </c>
      <c r="L14" s="4"/>
      <c r="M14" s="5">
        <v>0</v>
      </c>
      <c r="N14" s="4"/>
      <c r="O14" s="5">
        <v>25500</v>
      </c>
      <c r="P14" s="4"/>
      <c r="Q14" s="5">
        <v>17862380662</v>
      </c>
      <c r="R14" s="4"/>
      <c r="S14" s="5">
        <v>22078997456</v>
      </c>
      <c r="U14" s="5">
        <v>0</v>
      </c>
      <c r="V14" s="4"/>
      <c r="W14" s="5">
        <v>0</v>
      </c>
      <c r="X14" s="4"/>
      <c r="Y14" s="5">
        <v>0</v>
      </c>
      <c r="Z14" s="4"/>
      <c r="AA14" s="5">
        <v>0</v>
      </c>
      <c r="AB14" s="4"/>
      <c r="AC14" s="5">
        <v>25500</v>
      </c>
      <c r="AD14" s="4"/>
      <c r="AE14" s="5">
        <v>877010</v>
      </c>
      <c r="AF14" s="4"/>
      <c r="AG14" s="5">
        <v>17862380662</v>
      </c>
      <c r="AH14" s="4"/>
      <c r="AI14" s="5">
        <v>22359701569</v>
      </c>
      <c r="AK14" s="24">
        <f t="shared" si="0"/>
        <v>4.1082820933467247E-2</v>
      </c>
    </row>
    <row r="15" spans="1:37" ht="18.75" x14ac:dyDescent="0.45">
      <c r="A15" s="2" t="s">
        <v>65</v>
      </c>
      <c r="C15" s="4" t="s">
        <v>47</v>
      </c>
      <c r="D15" s="4"/>
      <c r="E15" s="4" t="s">
        <v>47</v>
      </c>
      <c r="F15" s="4"/>
      <c r="G15" s="4" t="s">
        <v>66</v>
      </c>
      <c r="H15" s="4"/>
      <c r="I15" s="4" t="s">
        <v>67</v>
      </c>
      <c r="J15" s="4"/>
      <c r="K15" s="5">
        <v>0</v>
      </c>
      <c r="L15" s="4"/>
      <c r="M15" s="5">
        <v>0</v>
      </c>
      <c r="N15" s="4"/>
      <c r="O15" s="5">
        <v>156899</v>
      </c>
      <c r="P15" s="4"/>
      <c r="Q15" s="5">
        <v>83637896726</v>
      </c>
      <c r="R15" s="4"/>
      <c r="S15" s="5">
        <v>91439850622</v>
      </c>
      <c r="U15" s="5">
        <v>0</v>
      </c>
      <c r="V15" s="4"/>
      <c r="W15" s="5">
        <v>0</v>
      </c>
      <c r="X15" s="4"/>
      <c r="Y15" s="5">
        <v>0</v>
      </c>
      <c r="Z15" s="4"/>
      <c r="AA15" s="5">
        <v>0</v>
      </c>
      <c r="AB15" s="4"/>
      <c r="AC15" s="5">
        <v>156899</v>
      </c>
      <c r="AD15" s="4"/>
      <c r="AE15" s="5">
        <v>592940</v>
      </c>
      <c r="AF15" s="4"/>
      <c r="AG15" s="5">
        <v>83637896726</v>
      </c>
      <c r="AH15" s="4"/>
      <c r="AI15" s="5">
        <v>93014831065</v>
      </c>
      <c r="AK15" s="24">
        <f t="shared" si="0"/>
        <v>0.17090172858559324</v>
      </c>
    </row>
    <row r="16" spans="1:37" ht="18.75" x14ac:dyDescent="0.45">
      <c r="A16" s="2" t="s">
        <v>68</v>
      </c>
      <c r="C16" s="4" t="s">
        <v>47</v>
      </c>
      <c r="D16" s="4"/>
      <c r="E16" s="4" t="s">
        <v>47</v>
      </c>
      <c r="F16" s="4"/>
      <c r="G16" s="4" t="s">
        <v>69</v>
      </c>
      <c r="H16" s="4"/>
      <c r="I16" s="4" t="s">
        <v>70</v>
      </c>
      <c r="J16" s="4"/>
      <c r="K16" s="5">
        <v>0</v>
      </c>
      <c r="L16" s="4"/>
      <c r="M16" s="5">
        <v>0</v>
      </c>
      <c r="N16" s="4"/>
      <c r="O16" s="5">
        <v>45170</v>
      </c>
      <c r="P16" s="4"/>
      <c r="Q16" s="5">
        <v>28868798627</v>
      </c>
      <c r="R16" s="4"/>
      <c r="S16" s="5">
        <v>33927811969</v>
      </c>
      <c r="U16" s="5">
        <v>0</v>
      </c>
      <c r="V16" s="4"/>
      <c r="W16" s="5">
        <v>0</v>
      </c>
      <c r="X16" s="4"/>
      <c r="Y16" s="5">
        <v>0</v>
      </c>
      <c r="Z16" s="4"/>
      <c r="AA16" s="5">
        <v>0</v>
      </c>
      <c r="AB16" s="4"/>
      <c r="AC16" s="5">
        <v>45170</v>
      </c>
      <c r="AD16" s="4"/>
      <c r="AE16" s="5">
        <v>761130</v>
      </c>
      <c r="AF16" s="4"/>
      <c r="AG16" s="5">
        <v>28868798627</v>
      </c>
      <c r="AH16" s="4"/>
      <c r="AI16" s="5">
        <v>34374010681</v>
      </c>
      <c r="AK16" s="24">
        <f t="shared" si="0"/>
        <v>6.3157431740077152E-2</v>
      </c>
    </row>
    <row r="17" spans="1:37" ht="18.75" x14ac:dyDescent="0.45">
      <c r="A17" s="2" t="s">
        <v>72</v>
      </c>
      <c r="C17" s="4" t="s">
        <v>47</v>
      </c>
      <c r="D17" s="4"/>
      <c r="E17" s="4" t="s">
        <v>47</v>
      </c>
      <c r="F17" s="4"/>
      <c r="G17" s="4" t="s">
        <v>73</v>
      </c>
      <c r="H17" s="4"/>
      <c r="I17" s="4" t="s">
        <v>74</v>
      </c>
      <c r="J17" s="4"/>
      <c r="K17" s="5">
        <v>0</v>
      </c>
      <c r="L17" s="4"/>
      <c r="M17" s="5">
        <v>0</v>
      </c>
      <c r="N17" s="4"/>
      <c r="O17" s="5">
        <v>38458</v>
      </c>
      <c r="P17" s="4"/>
      <c r="Q17" s="5">
        <v>25246565100</v>
      </c>
      <c r="R17" s="4"/>
      <c r="S17" s="5">
        <v>30683921531</v>
      </c>
      <c r="U17" s="5">
        <v>0</v>
      </c>
      <c r="V17" s="4"/>
      <c r="W17" s="5">
        <v>0</v>
      </c>
      <c r="X17" s="4"/>
      <c r="Y17" s="5">
        <v>0</v>
      </c>
      <c r="Z17" s="4"/>
      <c r="AA17" s="5">
        <v>0</v>
      </c>
      <c r="AB17" s="4"/>
      <c r="AC17" s="5">
        <v>38458</v>
      </c>
      <c r="AD17" s="4"/>
      <c r="AE17" s="5">
        <v>811000</v>
      </c>
      <c r="AF17" s="4"/>
      <c r="AG17" s="5">
        <v>25246565100</v>
      </c>
      <c r="AH17" s="4"/>
      <c r="AI17" s="5">
        <v>31183784914</v>
      </c>
      <c r="AK17" s="24">
        <f t="shared" si="0"/>
        <v>5.7295838573525076E-2</v>
      </c>
    </row>
    <row r="18" spans="1:37" ht="18.75" x14ac:dyDescent="0.45">
      <c r="A18" s="2" t="s">
        <v>75</v>
      </c>
      <c r="C18" s="4" t="s">
        <v>47</v>
      </c>
      <c r="D18" s="4"/>
      <c r="E18" s="4" t="s">
        <v>47</v>
      </c>
      <c r="F18" s="4"/>
      <c r="G18" s="4" t="s">
        <v>76</v>
      </c>
      <c r="H18" s="4"/>
      <c r="I18" s="4" t="s">
        <v>77</v>
      </c>
      <c r="J18" s="4"/>
      <c r="K18" s="5">
        <v>18</v>
      </c>
      <c r="L18" s="4"/>
      <c r="M18" s="5">
        <v>18</v>
      </c>
      <c r="N18" s="4"/>
      <c r="O18" s="5">
        <v>6500000</v>
      </c>
      <c r="P18" s="4"/>
      <c r="Q18" s="5">
        <v>6500000000000</v>
      </c>
      <c r="R18" s="4"/>
      <c r="S18" s="5">
        <v>6498821875000</v>
      </c>
      <c r="U18" s="5">
        <v>0</v>
      </c>
      <c r="V18" s="4"/>
      <c r="W18" s="5">
        <v>0</v>
      </c>
      <c r="X18" s="4"/>
      <c r="Y18" s="5">
        <v>0</v>
      </c>
      <c r="Z18" s="4"/>
      <c r="AA18" s="5">
        <v>0</v>
      </c>
      <c r="AB18" s="4"/>
      <c r="AC18" s="5">
        <v>6500000</v>
      </c>
      <c r="AD18" s="4"/>
      <c r="AE18" s="5">
        <v>1000000</v>
      </c>
      <c r="AF18" s="4"/>
      <c r="AG18" s="5">
        <v>6500000000000</v>
      </c>
      <c r="AH18" s="4"/>
      <c r="AI18" s="5">
        <v>6498821875000</v>
      </c>
      <c r="AK18" s="24">
        <f t="shared" si="0"/>
        <v>11.940675261036837</v>
      </c>
    </row>
    <row r="19" spans="1:37" ht="18.75" x14ac:dyDescent="0.45">
      <c r="A19" s="2" t="s">
        <v>78</v>
      </c>
      <c r="C19" s="4" t="s">
        <v>47</v>
      </c>
      <c r="D19" s="4"/>
      <c r="E19" s="4" t="s">
        <v>47</v>
      </c>
      <c r="F19" s="4"/>
      <c r="G19" s="4" t="s">
        <v>79</v>
      </c>
      <c r="H19" s="4"/>
      <c r="I19" s="4" t="s">
        <v>80</v>
      </c>
      <c r="J19" s="4"/>
      <c r="K19" s="5">
        <v>18</v>
      </c>
      <c r="L19" s="4"/>
      <c r="M19" s="5">
        <v>18</v>
      </c>
      <c r="N19" s="4"/>
      <c r="O19" s="5">
        <v>2000000</v>
      </c>
      <c r="P19" s="4"/>
      <c r="Q19" s="5">
        <v>2000000000000</v>
      </c>
      <c r="R19" s="4"/>
      <c r="S19" s="5">
        <v>1999637500000</v>
      </c>
      <c r="U19" s="5">
        <v>0</v>
      </c>
      <c r="V19" s="4"/>
      <c r="W19" s="5">
        <v>0</v>
      </c>
      <c r="X19" s="4"/>
      <c r="Y19" s="5">
        <v>0</v>
      </c>
      <c r="Z19" s="4"/>
      <c r="AA19" s="5">
        <v>0</v>
      </c>
      <c r="AB19" s="4"/>
      <c r="AC19" s="5">
        <v>2000000</v>
      </c>
      <c r="AD19" s="4"/>
      <c r="AE19" s="5">
        <v>1000000</v>
      </c>
      <c r="AF19" s="4"/>
      <c r="AG19" s="5">
        <v>2000000000000</v>
      </c>
      <c r="AH19" s="4"/>
      <c r="AI19" s="5">
        <v>1999637500000</v>
      </c>
      <c r="AK19" s="24">
        <f t="shared" si="0"/>
        <v>3.6740539264728729</v>
      </c>
    </row>
    <row r="20" spans="1:37" ht="18.75" x14ac:dyDescent="0.45">
      <c r="A20" s="2" t="s">
        <v>81</v>
      </c>
      <c r="C20" s="4" t="s">
        <v>47</v>
      </c>
      <c r="D20" s="4"/>
      <c r="E20" s="4" t="s">
        <v>47</v>
      </c>
      <c r="F20" s="4"/>
      <c r="G20" s="4" t="s">
        <v>82</v>
      </c>
      <c r="H20" s="4"/>
      <c r="I20" s="4" t="s">
        <v>83</v>
      </c>
      <c r="J20" s="4"/>
      <c r="K20" s="5">
        <v>18.5</v>
      </c>
      <c r="L20" s="4"/>
      <c r="M20" s="5">
        <v>18.5</v>
      </c>
      <c r="N20" s="4"/>
      <c r="O20" s="5">
        <v>100</v>
      </c>
      <c r="P20" s="4"/>
      <c r="Q20" s="5">
        <v>103528759</v>
      </c>
      <c r="R20" s="4"/>
      <c r="S20" s="5">
        <v>100981693</v>
      </c>
      <c r="U20" s="5">
        <v>0</v>
      </c>
      <c r="V20" s="4"/>
      <c r="W20" s="5">
        <v>0</v>
      </c>
      <c r="X20" s="4"/>
      <c r="Y20" s="5">
        <v>0</v>
      </c>
      <c r="Z20" s="4"/>
      <c r="AA20" s="5">
        <v>0</v>
      </c>
      <c r="AB20" s="4"/>
      <c r="AC20" s="5">
        <v>100</v>
      </c>
      <c r="AD20" s="4"/>
      <c r="AE20" s="5">
        <v>1010000</v>
      </c>
      <c r="AF20" s="4"/>
      <c r="AG20" s="5">
        <v>103528759</v>
      </c>
      <c r="AH20" s="4"/>
      <c r="AI20" s="5">
        <v>100981693</v>
      </c>
      <c r="AK20" s="24">
        <f t="shared" si="0"/>
        <v>1.8553972190886008E-4</v>
      </c>
    </row>
    <row r="21" spans="1:37" ht="18.75" x14ac:dyDescent="0.45">
      <c r="A21" s="2" t="s">
        <v>84</v>
      </c>
      <c r="C21" s="4" t="s">
        <v>47</v>
      </c>
      <c r="D21" s="4"/>
      <c r="E21" s="4" t="s">
        <v>47</v>
      </c>
      <c r="F21" s="4"/>
      <c r="G21" s="4" t="s">
        <v>85</v>
      </c>
      <c r="H21" s="4"/>
      <c r="I21" s="4" t="s">
        <v>86</v>
      </c>
      <c r="J21" s="4"/>
      <c r="K21" s="5">
        <v>17</v>
      </c>
      <c r="L21" s="4"/>
      <c r="M21" s="5">
        <v>17</v>
      </c>
      <c r="N21" s="4"/>
      <c r="O21" s="5">
        <v>3195000</v>
      </c>
      <c r="P21" s="4"/>
      <c r="Q21" s="5">
        <v>2936597282778</v>
      </c>
      <c r="R21" s="4"/>
      <c r="S21" s="5">
        <v>2938870428170</v>
      </c>
      <c r="U21" s="5">
        <v>0</v>
      </c>
      <c r="V21" s="4"/>
      <c r="W21" s="5">
        <v>0</v>
      </c>
      <c r="X21" s="4"/>
      <c r="Y21" s="5">
        <v>0</v>
      </c>
      <c r="Z21" s="4"/>
      <c r="AA21" s="5">
        <v>0</v>
      </c>
      <c r="AB21" s="4"/>
      <c r="AC21" s="5">
        <v>3195000</v>
      </c>
      <c r="AD21" s="4"/>
      <c r="AE21" s="5">
        <v>925982</v>
      </c>
      <c r="AF21" s="4"/>
      <c r="AG21" s="5">
        <v>2936597282778</v>
      </c>
      <c r="AH21" s="4"/>
      <c r="AI21" s="5">
        <v>2957976259611</v>
      </c>
      <c r="AK21" s="24">
        <f t="shared" si="0"/>
        <v>5.4348672152014235</v>
      </c>
    </row>
    <row r="22" spans="1:37" ht="18.75" x14ac:dyDescent="0.45">
      <c r="A22" s="2" t="s">
        <v>87</v>
      </c>
      <c r="C22" s="4" t="s">
        <v>47</v>
      </c>
      <c r="D22" s="4"/>
      <c r="E22" s="4" t="s">
        <v>47</v>
      </c>
      <c r="F22" s="4"/>
      <c r="G22" s="4" t="s">
        <v>88</v>
      </c>
      <c r="H22" s="4"/>
      <c r="I22" s="4" t="s">
        <v>89</v>
      </c>
      <c r="J22" s="4"/>
      <c r="K22" s="5">
        <v>15</v>
      </c>
      <c r="L22" s="4"/>
      <c r="M22" s="5">
        <v>15</v>
      </c>
      <c r="N22" s="4"/>
      <c r="O22" s="5">
        <v>1300000</v>
      </c>
      <c r="P22" s="4"/>
      <c r="Q22" s="5">
        <v>1232257500000</v>
      </c>
      <c r="R22" s="4"/>
      <c r="S22" s="5">
        <v>1299764375000</v>
      </c>
      <c r="U22" s="5">
        <v>0</v>
      </c>
      <c r="V22" s="4"/>
      <c r="W22" s="5">
        <v>0</v>
      </c>
      <c r="X22" s="4"/>
      <c r="Y22" s="5">
        <v>0</v>
      </c>
      <c r="Z22" s="4"/>
      <c r="AA22" s="5">
        <v>0</v>
      </c>
      <c r="AB22" s="4"/>
      <c r="AC22" s="5">
        <v>1300000</v>
      </c>
      <c r="AD22" s="4"/>
      <c r="AE22" s="5">
        <v>1000000</v>
      </c>
      <c r="AF22" s="4"/>
      <c r="AG22" s="5">
        <v>1232257500000</v>
      </c>
      <c r="AH22" s="4"/>
      <c r="AI22" s="5">
        <v>1299764375000</v>
      </c>
      <c r="AK22" s="24">
        <f t="shared" si="0"/>
        <v>2.3881350522073674</v>
      </c>
    </row>
    <row r="23" spans="1:37" ht="18.75" x14ac:dyDescent="0.45">
      <c r="A23" s="2" t="s">
        <v>90</v>
      </c>
      <c r="C23" s="4" t="s">
        <v>47</v>
      </c>
      <c r="D23" s="4"/>
      <c r="E23" s="4" t="s">
        <v>47</v>
      </c>
      <c r="F23" s="4"/>
      <c r="G23" s="4" t="s">
        <v>88</v>
      </c>
      <c r="H23" s="4"/>
      <c r="I23" s="4" t="s">
        <v>91</v>
      </c>
      <c r="J23" s="4"/>
      <c r="K23" s="5">
        <v>15</v>
      </c>
      <c r="L23" s="4"/>
      <c r="M23" s="5">
        <v>15</v>
      </c>
      <c r="N23" s="4"/>
      <c r="O23" s="5">
        <v>1300000</v>
      </c>
      <c r="P23" s="4"/>
      <c r="Q23" s="5">
        <v>1229859000000</v>
      </c>
      <c r="R23" s="4"/>
      <c r="S23" s="5">
        <v>1299764375000</v>
      </c>
      <c r="U23" s="5">
        <v>0</v>
      </c>
      <c r="V23" s="4"/>
      <c r="W23" s="5">
        <v>0</v>
      </c>
      <c r="X23" s="4"/>
      <c r="Y23" s="5">
        <v>0</v>
      </c>
      <c r="Z23" s="4"/>
      <c r="AA23" s="5">
        <v>0</v>
      </c>
      <c r="AB23" s="4"/>
      <c r="AC23" s="5">
        <v>1300000</v>
      </c>
      <c r="AD23" s="4"/>
      <c r="AE23" s="5">
        <v>1000000</v>
      </c>
      <c r="AF23" s="4"/>
      <c r="AG23" s="5">
        <v>1229859000000</v>
      </c>
      <c r="AH23" s="4"/>
      <c r="AI23" s="5">
        <v>1299764375000</v>
      </c>
      <c r="AK23" s="24">
        <f t="shared" si="0"/>
        <v>2.3881350522073674</v>
      </c>
    </row>
    <row r="24" spans="1:37" ht="18.75" x14ac:dyDescent="0.45">
      <c r="A24" s="2" t="s">
        <v>92</v>
      </c>
      <c r="C24" s="4" t="s">
        <v>47</v>
      </c>
      <c r="D24" s="4"/>
      <c r="E24" s="4" t="s">
        <v>47</v>
      </c>
      <c r="F24" s="4"/>
      <c r="G24" s="4" t="s">
        <v>93</v>
      </c>
      <c r="H24" s="4"/>
      <c r="I24" s="4" t="s">
        <v>94</v>
      </c>
      <c r="J24" s="4"/>
      <c r="K24" s="5">
        <v>17</v>
      </c>
      <c r="L24" s="4"/>
      <c r="M24" s="5">
        <v>17</v>
      </c>
      <c r="N24" s="4"/>
      <c r="O24" s="5">
        <v>1596900</v>
      </c>
      <c r="P24" s="4"/>
      <c r="Q24" s="5">
        <v>1495778519937</v>
      </c>
      <c r="R24" s="4"/>
      <c r="S24" s="5">
        <v>1553754341173</v>
      </c>
      <c r="U24" s="5">
        <v>0</v>
      </c>
      <c r="V24" s="4"/>
      <c r="W24" s="5">
        <v>0</v>
      </c>
      <c r="X24" s="4"/>
      <c r="Y24" s="5">
        <v>0</v>
      </c>
      <c r="Z24" s="4"/>
      <c r="AA24" s="5">
        <v>0</v>
      </c>
      <c r="AB24" s="4"/>
      <c r="AC24" s="5">
        <v>1596900</v>
      </c>
      <c r="AD24" s="4"/>
      <c r="AE24" s="5">
        <v>960000</v>
      </c>
      <c r="AF24" s="4"/>
      <c r="AG24" s="5">
        <v>1495778519937</v>
      </c>
      <c r="AH24" s="4"/>
      <c r="AI24" s="5">
        <v>1532746139400</v>
      </c>
      <c r="AK24" s="24">
        <f t="shared" si="0"/>
        <v>2.8162064232885751</v>
      </c>
    </row>
    <row r="25" spans="1:37" ht="18.75" x14ac:dyDescent="0.45">
      <c r="A25" s="2" t="s">
        <v>95</v>
      </c>
      <c r="C25" s="4" t="s">
        <v>47</v>
      </c>
      <c r="D25" s="4"/>
      <c r="E25" s="4" t="s">
        <v>47</v>
      </c>
      <c r="F25" s="4"/>
      <c r="G25" s="4" t="s">
        <v>96</v>
      </c>
      <c r="H25" s="4"/>
      <c r="I25" s="4" t="s">
        <v>97</v>
      </c>
      <c r="J25" s="4"/>
      <c r="K25" s="5">
        <v>18</v>
      </c>
      <c r="L25" s="4"/>
      <c r="M25" s="5">
        <v>18</v>
      </c>
      <c r="N25" s="4"/>
      <c r="O25" s="5">
        <v>4100</v>
      </c>
      <c r="P25" s="4"/>
      <c r="Q25" s="5">
        <v>3775684218</v>
      </c>
      <c r="R25" s="4"/>
      <c r="S25" s="5">
        <v>3900442916</v>
      </c>
      <c r="U25" s="5">
        <v>0</v>
      </c>
      <c r="V25" s="4"/>
      <c r="W25" s="5">
        <v>0</v>
      </c>
      <c r="X25" s="4"/>
      <c r="Y25" s="5">
        <v>0</v>
      </c>
      <c r="Z25" s="4"/>
      <c r="AA25" s="5">
        <v>0</v>
      </c>
      <c r="AB25" s="4"/>
      <c r="AC25" s="5">
        <v>4100</v>
      </c>
      <c r="AD25" s="4"/>
      <c r="AE25" s="5">
        <v>955000</v>
      </c>
      <c r="AF25" s="4"/>
      <c r="AG25" s="5">
        <v>3775684218</v>
      </c>
      <c r="AH25" s="4"/>
      <c r="AI25" s="5">
        <v>3914790315</v>
      </c>
      <c r="AK25" s="24">
        <f t="shared" si="0"/>
        <v>7.1928790734039167E-3</v>
      </c>
    </row>
    <row r="26" spans="1:37" ht="18.75" x14ac:dyDescent="0.45">
      <c r="A26" s="2" t="s">
        <v>98</v>
      </c>
      <c r="C26" s="4" t="s">
        <v>47</v>
      </c>
      <c r="D26" s="4"/>
      <c r="E26" s="4" t="s">
        <v>47</v>
      </c>
      <c r="F26" s="4"/>
      <c r="G26" s="4" t="s">
        <v>99</v>
      </c>
      <c r="H26" s="4"/>
      <c r="I26" s="4" t="s">
        <v>100</v>
      </c>
      <c r="J26" s="4"/>
      <c r="K26" s="5">
        <v>17</v>
      </c>
      <c r="L26" s="4"/>
      <c r="M26" s="5">
        <v>17</v>
      </c>
      <c r="N26" s="4"/>
      <c r="O26" s="5">
        <v>3200000</v>
      </c>
      <c r="P26" s="4"/>
      <c r="Q26" s="5">
        <v>2945504000000</v>
      </c>
      <c r="R26" s="4"/>
      <c r="S26" s="5">
        <v>3059918889160</v>
      </c>
      <c r="U26" s="5">
        <v>0</v>
      </c>
      <c r="V26" s="4"/>
      <c r="W26" s="5">
        <v>0</v>
      </c>
      <c r="X26" s="4"/>
      <c r="Y26" s="5">
        <v>0</v>
      </c>
      <c r="Z26" s="4"/>
      <c r="AA26" s="5">
        <v>0</v>
      </c>
      <c r="AB26" s="4"/>
      <c r="AC26" s="5">
        <v>3200000</v>
      </c>
      <c r="AD26" s="4"/>
      <c r="AE26" s="5">
        <v>980000</v>
      </c>
      <c r="AF26" s="4"/>
      <c r="AG26" s="5">
        <v>2945504000000</v>
      </c>
      <c r="AH26" s="4"/>
      <c r="AI26" s="5">
        <v>3135431600000</v>
      </c>
      <c r="AK26" s="24">
        <f t="shared" si="0"/>
        <v>5.7609165567094651</v>
      </c>
    </row>
    <row r="27" spans="1:37" ht="18.75" x14ac:dyDescent="0.45">
      <c r="A27" s="2" t="s">
        <v>101</v>
      </c>
      <c r="C27" s="4" t="s">
        <v>47</v>
      </c>
      <c r="D27" s="4"/>
      <c r="E27" s="4" t="s">
        <v>47</v>
      </c>
      <c r="F27" s="4"/>
      <c r="G27" s="4" t="s">
        <v>102</v>
      </c>
      <c r="H27" s="4"/>
      <c r="I27" s="4" t="s">
        <v>103</v>
      </c>
      <c r="J27" s="4"/>
      <c r="K27" s="5">
        <v>16</v>
      </c>
      <c r="L27" s="4"/>
      <c r="M27" s="5">
        <v>16</v>
      </c>
      <c r="N27" s="4"/>
      <c r="O27" s="5">
        <v>539400</v>
      </c>
      <c r="P27" s="4"/>
      <c r="Q27" s="5">
        <v>500512317583</v>
      </c>
      <c r="R27" s="4"/>
      <c r="S27" s="5">
        <v>539787605760</v>
      </c>
      <c r="U27" s="5">
        <v>0</v>
      </c>
      <c r="V27" s="4"/>
      <c r="W27" s="5">
        <v>0</v>
      </c>
      <c r="X27" s="4"/>
      <c r="Y27" s="5">
        <v>0</v>
      </c>
      <c r="Z27" s="4"/>
      <c r="AA27" s="5">
        <v>0</v>
      </c>
      <c r="AB27" s="4"/>
      <c r="AC27" s="5">
        <v>539400</v>
      </c>
      <c r="AD27" s="4"/>
      <c r="AE27" s="5">
        <v>1000000</v>
      </c>
      <c r="AF27" s="4"/>
      <c r="AG27" s="5">
        <v>500512317583</v>
      </c>
      <c r="AH27" s="4"/>
      <c r="AI27" s="5">
        <v>539302233750</v>
      </c>
      <c r="AK27" s="24">
        <f t="shared" si="0"/>
        <v>0.99089234396973391</v>
      </c>
    </row>
    <row r="28" spans="1:37" ht="18.75" x14ac:dyDescent="0.45">
      <c r="A28" s="2" t="s">
        <v>104</v>
      </c>
      <c r="C28" s="4" t="s">
        <v>47</v>
      </c>
      <c r="D28" s="4"/>
      <c r="E28" s="4" t="s">
        <v>47</v>
      </c>
      <c r="F28" s="4"/>
      <c r="G28" s="4" t="s">
        <v>105</v>
      </c>
      <c r="H28" s="4"/>
      <c r="I28" s="4" t="s">
        <v>106</v>
      </c>
      <c r="J28" s="4"/>
      <c r="K28" s="5">
        <v>18</v>
      </c>
      <c r="L28" s="4"/>
      <c r="M28" s="5">
        <v>18</v>
      </c>
      <c r="N28" s="4"/>
      <c r="O28" s="5">
        <v>1993999</v>
      </c>
      <c r="P28" s="4"/>
      <c r="Q28" s="5">
        <v>1993999000000</v>
      </c>
      <c r="R28" s="4"/>
      <c r="S28" s="5">
        <v>1993637587681</v>
      </c>
      <c r="U28" s="5">
        <v>0</v>
      </c>
      <c r="V28" s="4"/>
      <c r="W28" s="5">
        <v>0</v>
      </c>
      <c r="X28" s="4"/>
      <c r="Y28" s="5">
        <v>0</v>
      </c>
      <c r="Z28" s="4"/>
      <c r="AA28" s="5">
        <v>0</v>
      </c>
      <c r="AB28" s="4"/>
      <c r="AC28" s="5">
        <v>1993999</v>
      </c>
      <c r="AD28" s="4"/>
      <c r="AE28" s="5">
        <v>1010000</v>
      </c>
      <c r="AF28" s="4"/>
      <c r="AG28" s="5">
        <v>1993999000000</v>
      </c>
      <c r="AH28" s="4"/>
      <c r="AI28" s="5">
        <v>2013573963558</v>
      </c>
      <c r="AK28" s="24">
        <f t="shared" si="0"/>
        <v>3.699660226943041</v>
      </c>
    </row>
    <row r="29" spans="1:37" ht="18.75" x14ac:dyDescent="0.45">
      <c r="A29" s="2" t="s">
        <v>107</v>
      </c>
      <c r="C29" s="4" t="s">
        <v>47</v>
      </c>
      <c r="D29" s="4"/>
      <c r="E29" s="4" t="s">
        <v>47</v>
      </c>
      <c r="F29" s="4"/>
      <c r="G29" s="4" t="s">
        <v>105</v>
      </c>
      <c r="H29" s="4"/>
      <c r="I29" s="4" t="s">
        <v>106</v>
      </c>
      <c r="J29" s="4"/>
      <c r="K29" s="5">
        <v>18</v>
      </c>
      <c r="L29" s="4"/>
      <c r="M29" s="5">
        <v>18</v>
      </c>
      <c r="N29" s="4"/>
      <c r="O29" s="5">
        <v>1999000</v>
      </c>
      <c r="P29" s="4"/>
      <c r="Q29" s="5">
        <v>1999000000000</v>
      </c>
      <c r="R29" s="4"/>
      <c r="S29" s="5">
        <v>1998637681250</v>
      </c>
      <c r="U29" s="5">
        <v>0</v>
      </c>
      <c r="V29" s="4"/>
      <c r="W29" s="5">
        <v>0</v>
      </c>
      <c r="X29" s="4"/>
      <c r="Y29" s="5">
        <v>0</v>
      </c>
      <c r="Z29" s="4"/>
      <c r="AA29" s="5">
        <v>0</v>
      </c>
      <c r="AB29" s="4"/>
      <c r="AC29" s="5">
        <v>1999000</v>
      </c>
      <c r="AD29" s="4"/>
      <c r="AE29" s="5">
        <v>1000000</v>
      </c>
      <c r="AF29" s="4"/>
      <c r="AG29" s="5">
        <v>1999000000000</v>
      </c>
      <c r="AH29" s="4"/>
      <c r="AI29" s="5">
        <v>1998637681250</v>
      </c>
      <c r="AK29" s="24">
        <f t="shared" si="0"/>
        <v>3.6722168995096367</v>
      </c>
    </row>
    <row r="30" spans="1:37" ht="18.75" x14ac:dyDescent="0.45">
      <c r="A30" s="2" t="s">
        <v>108</v>
      </c>
      <c r="C30" s="4" t="s">
        <v>47</v>
      </c>
      <c r="D30" s="4"/>
      <c r="E30" s="4" t="s">
        <v>47</v>
      </c>
      <c r="F30" s="4"/>
      <c r="G30" s="4" t="s">
        <v>109</v>
      </c>
      <c r="H30" s="4"/>
      <c r="I30" s="4" t="s">
        <v>110</v>
      </c>
      <c r="J30" s="4"/>
      <c r="K30" s="5">
        <v>18</v>
      </c>
      <c r="L30" s="4"/>
      <c r="M30" s="5">
        <v>18</v>
      </c>
      <c r="N30" s="4"/>
      <c r="O30" s="5">
        <v>1500</v>
      </c>
      <c r="P30" s="4"/>
      <c r="Q30" s="5">
        <v>1466265712</v>
      </c>
      <c r="R30" s="4"/>
      <c r="S30" s="5">
        <v>1499726625</v>
      </c>
      <c r="U30" s="5">
        <v>0</v>
      </c>
      <c r="V30" s="4"/>
      <c r="W30" s="5">
        <v>0</v>
      </c>
      <c r="X30" s="4"/>
      <c r="Y30" s="5">
        <v>0</v>
      </c>
      <c r="Z30" s="4"/>
      <c r="AA30" s="5">
        <v>0</v>
      </c>
      <c r="AB30" s="4"/>
      <c r="AC30" s="5">
        <v>1500</v>
      </c>
      <c r="AD30" s="4"/>
      <c r="AE30" s="5">
        <v>999999</v>
      </c>
      <c r="AF30" s="4"/>
      <c r="AG30" s="5">
        <v>1466265712</v>
      </c>
      <c r="AH30" s="4"/>
      <c r="AI30" s="5">
        <v>1499726625</v>
      </c>
      <c r="AK30" s="24">
        <f t="shared" si="0"/>
        <v>2.7555376888146778E-3</v>
      </c>
    </row>
    <row r="31" spans="1:37" ht="18.75" x14ac:dyDescent="0.45">
      <c r="A31" s="2" t="s">
        <v>111</v>
      </c>
      <c r="C31" s="4" t="s">
        <v>47</v>
      </c>
      <c r="D31" s="4"/>
      <c r="E31" s="4" t="s">
        <v>47</v>
      </c>
      <c r="F31" s="4"/>
      <c r="G31" s="4" t="s">
        <v>112</v>
      </c>
      <c r="H31" s="4"/>
      <c r="I31" s="4" t="s">
        <v>113</v>
      </c>
      <c r="J31" s="4"/>
      <c r="K31" s="5">
        <v>18</v>
      </c>
      <c r="L31" s="4"/>
      <c r="M31" s="5">
        <v>18</v>
      </c>
      <c r="N31" s="4"/>
      <c r="O31" s="5">
        <v>1839750</v>
      </c>
      <c r="P31" s="4"/>
      <c r="Q31" s="5">
        <v>499999896000</v>
      </c>
      <c r="R31" s="4"/>
      <c r="S31" s="5">
        <v>626089176270</v>
      </c>
      <c r="U31" s="5">
        <v>0</v>
      </c>
      <c r="V31" s="4"/>
      <c r="W31" s="5">
        <v>0</v>
      </c>
      <c r="X31" s="4"/>
      <c r="Y31" s="5">
        <v>0</v>
      </c>
      <c r="Z31" s="4"/>
      <c r="AA31" s="5">
        <v>0</v>
      </c>
      <c r="AB31" s="4"/>
      <c r="AC31" s="5">
        <v>1839750</v>
      </c>
      <c r="AD31" s="4"/>
      <c r="AE31" s="5">
        <v>338935</v>
      </c>
      <c r="AF31" s="4"/>
      <c r="AG31" s="5">
        <v>499999896000</v>
      </c>
      <c r="AH31" s="4"/>
      <c r="AI31" s="5">
        <v>623103588391</v>
      </c>
      <c r="AK31" s="24">
        <f t="shared" si="0"/>
        <v>1.1448655996535824</v>
      </c>
    </row>
    <row r="32" spans="1:37" ht="18.75" x14ac:dyDescent="0.45">
      <c r="A32" s="2" t="s">
        <v>114</v>
      </c>
      <c r="C32" s="4" t="s">
        <v>47</v>
      </c>
      <c r="D32" s="4"/>
      <c r="E32" s="4" t="s">
        <v>47</v>
      </c>
      <c r="F32" s="4"/>
      <c r="G32" s="4" t="s">
        <v>115</v>
      </c>
      <c r="H32" s="4"/>
      <c r="I32" s="4" t="s">
        <v>116</v>
      </c>
      <c r="J32" s="4"/>
      <c r="K32" s="5">
        <v>0</v>
      </c>
      <c r="L32" s="4"/>
      <c r="M32" s="5">
        <v>0</v>
      </c>
      <c r="N32" s="4"/>
      <c r="O32" s="5">
        <v>3490000</v>
      </c>
      <c r="P32" s="4"/>
      <c r="Q32" s="5">
        <v>3503188710000</v>
      </c>
      <c r="R32" s="4"/>
      <c r="S32" s="5">
        <v>3556776236341</v>
      </c>
      <c r="U32" s="5">
        <v>0</v>
      </c>
      <c r="V32" s="4"/>
      <c r="W32" s="5">
        <v>0</v>
      </c>
      <c r="X32" s="4"/>
      <c r="Y32" s="5">
        <v>0</v>
      </c>
      <c r="Z32" s="4"/>
      <c r="AA32" s="5">
        <v>0</v>
      </c>
      <c r="AB32" s="4"/>
      <c r="AC32" s="5">
        <v>3490000</v>
      </c>
      <c r="AD32" s="4"/>
      <c r="AE32" s="5">
        <v>1036023</v>
      </c>
      <c r="AF32" s="4"/>
      <c r="AG32" s="5">
        <v>3503188710000</v>
      </c>
      <c r="AH32" s="4"/>
      <c r="AI32" s="5">
        <v>3613101241842</v>
      </c>
      <c r="AK32" s="24">
        <f t="shared" si="0"/>
        <v>6.6385676425520197</v>
      </c>
    </row>
    <row r="33" spans="1:37" ht="18.75" x14ac:dyDescent="0.45">
      <c r="A33" s="2" t="s">
        <v>117</v>
      </c>
      <c r="C33" s="4" t="s">
        <v>47</v>
      </c>
      <c r="D33" s="4"/>
      <c r="E33" s="4" t="s">
        <v>47</v>
      </c>
      <c r="F33" s="4"/>
      <c r="G33" s="4" t="s">
        <v>118</v>
      </c>
      <c r="H33" s="4"/>
      <c r="I33" s="4" t="s">
        <v>119</v>
      </c>
      <c r="J33" s="4"/>
      <c r="K33" s="5">
        <v>0</v>
      </c>
      <c r="L33" s="4"/>
      <c r="M33" s="5">
        <v>0</v>
      </c>
      <c r="N33" s="4"/>
      <c r="O33" s="5">
        <v>200</v>
      </c>
      <c r="P33" s="4"/>
      <c r="Q33" s="5">
        <v>396287100</v>
      </c>
      <c r="R33" s="4"/>
      <c r="S33" s="5">
        <v>423009895</v>
      </c>
      <c r="U33" s="5">
        <v>0</v>
      </c>
      <c r="V33" s="4"/>
      <c r="W33" s="5">
        <v>0</v>
      </c>
      <c r="X33" s="4"/>
      <c r="Y33" s="5">
        <v>0</v>
      </c>
      <c r="Z33" s="4"/>
      <c r="AA33" s="5">
        <v>0</v>
      </c>
      <c r="AB33" s="4"/>
      <c r="AC33" s="5">
        <v>200</v>
      </c>
      <c r="AD33" s="4"/>
      <c r="AE33" s="5">
        <v>2143716</v>
      </c>
      <c r="AF33" s="4"/>
      <c r="AG33" s="5">
        <v>396287100</v>
      </c>
      <c r="AH33" s="4"/>
      <c r="AI33" s="5">
        <v>428432361</v>
      </c>
      <c r="AK33" s="24">
        <f t="shared" si="0"/>
        <v>7.8718447626637E-4</v>
      </c>
    </row>
    <row r="34" spans="1:37" ht="18.75" x14ac:dyDescent="0.45">
      <c r="A34" s="2" t="s">
        <v>120</v>
      </c>
      <c r="C34" s="4" t="s">
        <v>47</v>
      </c>
      <c r="D34" s="4"/>
      <c r="E34" s="4" t="s">
        <v>47</v>
      </c>
      <c r="F34" s="4"/>
      <c r="G34" s="4" t="s">
        <v>6</v>
      </c>
      <c r="H34" s="4"/>
      <c r="I34" s="4" t="s">
        <v>121</v>
      </c>
      <c r="J34" s="4"/>
      <c r="K34" s="5">
        <v>18</v>
      </c>
      <c r="L34" s="4"/>
      <c r="M34" s="5">
        <v>18</v>
      </c>
      <c r="N34" s="4"/>
      <c r="O34" s="5">
        <v>0</v>
      </c>
      <c r="P34" s="4"/>
      <c r="Q34" s="5">
        <v>0</v>
      </c>
      <c r="R34" s="4"/>
      <c r="S34" s="5">
        <v>0</v>
      </c>
      <c r="U34" s="5">
        <v>3000000</v>
      </c>
      <c r="V34" s="4"/>
      <c r="W34" s="5">
        <v>3000000000000</v>
      </c>
      <c r="X34" s="4"/>
      <c r="Y34" s="5">
        <v>0</v>
      </c>
      <c r="Z34" s="4"/>
      <c r="AA34" s="5">
        <v>0</v>
      </c>
      <c r="AB34" s="4"/>
      <c r="AC34" s="5">
        <v>3000000</v>
      </c>
      <c r="AD34" s="4"/>
      <c r="AE34" s="5">
        <v>1000000</v>
      </c>
      <c r="AF34" s="4"/>
      <c r="AG34" s="5">
        <v>3000000000000</v>
      </c>
      <c r="AH34" s="4"/>
      <c r="AI34" s="5">
        <v>2999456250000</v>
      </c>
      <c r="AK34" s="24">
        <f t="shared" si="0"/>
        <v>5.5110808897093095</v>
      </c>
    </row>
    <row r="35" spans="1:37" ht="18.75" x14ac:dyDescent="0.45">
      <c r="A35" s="2" t="s">
        <v>122</v>
      </c>
      <c r="C35" s="4" t="s">
        <v>47</v>
      </c>
      <c r="D35" s="4"/>
      <c r="E35" s="4" t="s">
        <v>47</v>
      </c>
      <c r="F35" s="4"/>
      <c r="G35" s="4" t="s">
        <v>123</v>
      </c>
      <c r="H35" s="4"/>
      <c r="I35" s="4" t="s">
        <v>124</v>
      </c>
      <c r="J35" s="4"/>
      <c r="K35" s="5">
        <v>15</v>
      </c>
      <c r="L35" s="4"/>
      <c r="M35" s="5">
        <v>15</v>
      </c>
      <c r="N35" s="4"/>
      <c r="O35" s="5">
        <v>0</v>
      </c>
      <c r="P35" s="4"/>
      <c r="Q35" s="5">
        <v>0</v>
      </c>
      <c r="R35" s="4"/>
      <c r="S35" s="5">
        <v>0</v>
      </c>
      <c r="U35" s="5">
        <v>4333000</v>
      </c>
      <c r="V35" s="4"/>
      <c r="W35" s="5">
        <v>4000072280000</v>
      </c>
      <c r="X35" s="4"/>
      <c r="Y35" s="5">
        <v>0</v>
      </c>
      <c r="Z35" s="4"/>
      <c r="AA35" s="5">
        <v>0</v>
      </c>
      <c r="AB35" s="4"/>
      <c r="AC35" s="5">
        <v>4333000</v>
      </c>
      <c r="AD35" s="4"/>
      <c r="AE35" s="5">
        <v>955380</v>
      </c>
      <c r="AF35" s="4"/>
      <c r="AG35" s="5">
        <v>4000072280000</v>
      </c>
      <c r="AH35" s="4"/>
      <c r="AI35" s="5">
        <v>4138911226344</v>
      </c>
      <c r="AK35" s="24">
        <f t="shared" si="0"/>
        <v>7.6046698676494247</v>
      </c>
    </row>
    <row r="36" spans="1:37" ht="18.75" thickBot="1" x14ac:dyDescent="0.4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6">
        <f>SUM(Q9:Q35)</f>
        <v>29781077393082</v>
      </c>
      <c r="R36" s="4"/>
      <c r="S36" s="6">
        <f>SUM(S9:S35)</f>
        <v>30357560268176</v>
      </c>
      <c r="U36" s="6">
        <f>SUM(U9:U35)</f>
        <v>7333000</v>
      </c>
      <c r="V36" s="4"/>
      <c r="W36" s="6">
        <f>SUM(W9:W35)</f>
        <v>7000072280000</v>
      </c>
      <c r="X36" s="4"/>
      <c r="Y36" s="6">
        <f>SUM(Y9:Y35)</f>
        <v>16000</v>
      </c>
      <c r="Z36" s="4"/>
      <c r="AA36" s="6">
        <f>SUM(AA9:AA35)</f>
        <v>16000000000</v>
      </c>
      <c r="AB36" s="4"/>
      <c r="AC36" s="6">
        <f>SUM(AC9:AC35)</f>
        <v>39397046</v>
      </c>
      <c r="AD36" s="4"/>
      <c r="AE36" s="6">
        <f>SUM(AE9:AE35)</f>
        <v>25086965</v>
      </c>
      <c r="AF36" s="4"/>
      <c r="AG36" s="6">
        <f>SUM(AG9:AG35)</f>
        <v>36765978923882</v>
      </c>
      <c r="AH36" s="4"/>
      <c r="AI36" s="6">
        <f>SUM(AI9:AI35)</f>
        <v>37632553376469</v>
      </c>
      <c r="AK36" s="25">
        <f>SUM(AK9:AK35)</f>
        <v>69.144547697278085</v>
      </c>
    </row>
    <row r="37" spans="1:37" ht="18.75" thickTop="1" x14ac:dyDescent="0.4"/>
    <row r="38" spans="1:37" x14ac:dyDescent="0.4">
      <c r="AI38" s="3"/>
    </row>
    <row r="39" spans="1:37" x14ac:dyDescent="0.4">
      <c r="AI39" s="3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6"/>
  <sheetViews>
    <sheetView rightToLeft="1" topLeftCell="A7" workbookViewId="0">
      <selection activeCell="K20" sqref="K20"/>
    </sheetView>
  </sheetViews>
  <sheetFormatPr defaultRowHeight="18" x14ac:dyDescent="0.4"/>
  <cols>
    <col min="1" max="1" width="32.42578125" style="1" bestFit="1" customWidth="1"/>
    <col min="2" max="2" width="1" style="1" customWidth="1"/>
    <col min="3" max="3" width="9.140625" style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33.710937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27.75" x14ac:dyDescent="0.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27.75" x14ac:dyDescent="0.4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27.75" x14ac:dyDescent="0.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6" spans="1:12" ht="27.75" x14ac:dyDescent="0.4">
      <c r="A6" s="32" t="s">
        <v>3</v>
      </c>
      <c r="C6" s="30" t="s">
        <v>6</v>
      </c>
      <c r="D6" s="30" t="s">
        <v>6</v>
      </c>
      <c r="E6" s="30" t="s">
        <v>6</v>
      </c>
      <c r="F6" s="30" t="s">
        <v>6</v>
      </c>
      <c r="G6" s="30" t="s">
        <v>6</v>
      </c>
      <c r="H6" s="30" t="s">
        <v>6</v>
      </c>
      <c r="I6" s="30" t="s">
        <v>6</v>
      </c>
      <c r="J6" s="30" t="s">
        <v>6</v>
      </c>
      <c r="K6" s="30" t="s">
        <v>6</v>
      </c>
      <c r="L6" s="30" t="s">
        <v>6</v>
      </c>
    </row>
    <row r="7" spans="1:12" ht="27.75" x14ac:dyDescent="0.4">
      <c r="A7" s="30" t="s">
        <v>3</v>
      </c>
      <c r="C7" s="31" t="s">
        <v>7</v>
      </c>
      <c r="E7" s="31" t="s">
        <v>125</v>
      </c>
      <c r="G7" s="31" t="s">
        <v>126</v>
      </c>
      <c r="I7" s="31" t="s">
        <v>127</v>
      </c>
      <c r="K7" s="31" t="s">
        <v>128</v>
      </c>
    </row>
    <row r="8" spans="1:12" ht="18.75" x14ac:dyDescent="0.45">
      <c r="A8" s="2" t="s">
        <v>101</v>
      </c>
      <c r="C8" s="8">
        <v>539400</v>
      </c>
      <c r="D8" s="9"/>
      <c r="E8" s="8">
        <v>1000000</v>
      </c>
      <c r="F8" s="9"/>
      <c r="G8" s="8">
        <v>1000000</v>
      </c>
      <c r="H8" s="9"/>
      <c r="I8" s="9" t="s">
        <v>16</v>
      </c>
      <c r="J8" s="9"/>
      <c r="K8" s="8">
        <v>539400000000</v>
      </c>
    </row>
    <row r="9" spans="1:12" ht="18.75" x14ac:dyDescent="0.45">
      <c r="A9" s="2" t="s">
        <v>50</v>
      </c>
      <c r="C9" s="8">
        <v>154095</v>
      </c>
      <c r="D9" s="9"/>
      <c r="E9" s="8">
        <v>976300</v>
      </c>
      <c r="F9" s="9"/>
      <c r="G9" s="8">
        <v>1000000</v>
      </c>
      <c r="H9" s="9"/>
      <c r="I9" s="9" t="s">
        <v>129</v>
      </c>
      <c r="J9" s="9"/>
      <c r="K9" s="8">
        <v>154095000000</v>
      </c>
    </row>
    <row r="10" spans="1:12" ht="18.75" x14ac:dyDescent="0.45">
      <c r="A10" s="2" t="s">
        <v>122</v>
      </c>
      <c r="C10" s="8">
        <v>4333000</v>
      </c>
      <c r="D10" s="9"/>
      <c r="E10" s="8">
        <v>920000</v>
      </c>
      <c r="F10" s="9"/>
      <c r="G10" s="8">
        <v>955380</v>
      </c>
      <c r="H10" s="9"/>
      <c r="I10" s="9" t="s">
        <v>130</v>
      </c>
      <c r="J10" s="9"/>
      <c r="K10" s="8">
        <v>4139661540000</v>
      </c>
    </row>
    <row r="11" spans="1:12" ht="18.75" x14ac:dyDescent="0.45">
      <c r="A11" s="2" t="s">
        <v>90</v>
      </c>
      <c r="C11" s="8">
        <v>1300000</v>
      </c>
      <c r="D11" s="9"/>
      <c r="E11" s="8">
        <v>990000</v>
      </c>
      <c r="F11" s="9"/>
      <c r="G11" s="8">
        <v>1000000</v>
      </c>
      <c r="H11" s="9"/>
      <c r="I11" s="9" t="s">
        <v>131</v>
      </c>
      <c r="J11" s="9"/>
      <c r="K11" s="8">
        <v>1300000000000</v>
      </c>
    </row>
    <row r="12" spans="1:12" ht="18.75" x14ac:dyDescent="0.45">
      <c r="A12" s="2" t="s">
        <v>87</v>
      </c>
      <c r="C12" s="8">
        <v>1300000</v>
      </c>
      <c r="D12" s="9"/>
      <c r="E12" s="8">
        <v>999200</v>
      </c>
      <c r="F12" s="9"/>
      <c r="G12" s="8">
        <v>1000000</v>
      </c>
      <c r="H12" s="9"/>
      <c r="I12" s="9" t="s">
        <v>132</v>
      </c>
      <c r="J12" s="9"/>
      <c r="K12" s="8">
        <v>1300000000000</v>
      </c>
    </row>
    <row r="13" spans="1:12" ht="18.75" x14ac:dyDescent="0.45">
      <c r="A13" s="2" t="s">
        <v>117</v>
      </c>
      <c r="C13" s="8">
        <v>200</v>
      </c>
      <c r="D13" s="9"/>
      <c r="E13" s="8">
        <v>2137050</v>
      </c>
      <c r="F13" s="9"/>
      <c r="G13" s="8">
        <v>2143716</v>
      </c>
      <c r="H13" s="9"/>
      <c r="I13" s="9" t="s">
        <v>133</v>
      </c>
      <c r="J13" s="9"/>
      <c r="K13" s="8">
        <v>428743200</v>
      </c>
    </row>
    <row r="14" spans="1:12" ht="18.75" x14ac:dyDescent="0.45">
      <c r="A14" s="2" t="s">
        <v>84</v>
      </c>
      <c r="C14" s="8">
        <v>3195000</v>
      </c>
      <c r="D14" s="9"/>
      <c r="E14" s="8">
        <v>918930</v>
      </c>
      <c r="F14" s="9"/>
      <c r="G14" s="8">
        <v>925982</v>
      </c>
      <c r="H14" s="9"/>
      <c r="I14" s="9" t="s">
        <v>134</v>
      </c>
      <c r="J14" s="9"/>
      <c r="K14" s="8">
        <v>2958512490000</v>
      </c>
    </row>
    <row r="15" spans="1:12" ht="18.75" thickBot="1" x14ac:dyDescent="0.45">
      <c r="C15" s="16"/>
      <c r="E15" s="16"/>
      <c r="G15" s="16"/>
      <c r="I15" s="16"/>
      <c r="K15" s="6">
        <f>SUM(K8:K14)</f>
        <v>10392097773200</v>
      </c>
    </row>
    <row r="16" spans="1:12" ht="18.75" thickTop="1" x14ac:dyDescent="0.4"/>
  </sheetData>
  <mergeCells count="10">
    <mergeCell ref="A2:L2"/>
    <mergeCell ref="A3:L3"/>
    <mergeCell ref="A4:L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topLeftCell="D1" workbookViewId="0">
      <selection activeCell="Y7" sqref="Y7:Y8"/>
    </sheetView>
  </sheetViews>
  <sheetFormatPr defaultRowHeight="18" x14ac:dyDescent="0.4"/>
  <cols>
    <col min="1" max="1" width="51.8554687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9.5703125" style="1" bestFit="1" customWidth="1"/>
    <col min="14" max="14" width="1" style="1" customWidth="1"/>
    <col min="15" max="15" width="25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4.855468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9.5703125" style="1" bestFit="1" customWidth="1"/>
    <col min="28" max="28" width="1" style="1" customWidth="1"/>
    <col min="29" max="29" width="25.425781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7.75" x14ac:dyDescent="0.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</row>
    <row r="3" spans="1:31" ht="27.75" x14ac:dyDescent="0.4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ht="27.75" x14ac:dyDescent="0.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</row>
    <row r="6" spans="1:31" ht="27.75" x14ac:dyDescent="0.4">
      <c r="A6" s="30" t="s">
        <v>135</v>
      </c>
      <c r="B6" s="30" t="s">
        <v>135</v>
      </c>
      <c r="C6" s="30" t="s">
        <v>135</v>
      </c>
      <c r="D6" s="30" t="s">
        <v>135</v>
      </c>
      <c r="E6" s="30" t="s">
        <v>135</v>
      </c>
      <c r="F6" s="30" t="s">
        <v>135</v>
      </c>
      <c r="G6" s="30" t="s">
        <v>135</v>
      </c>
      <c r="H6" s="30" t="s">
        <v>135</v>
      </c>
      <c r="I6" s="30" t="s">
        <v>135</v>
      </c>
      <c r="K6" s="30" t="s">
        <v>4</v>
      </c>
      <c r="L6" s="30" t="s">
        <v>4</v>
      </c>
      <c r="M6" s="30" t="s">
        <v>4</v>
      </c>
      <c r="N6" s="30" t="s">
        <v>4</v>
      </c>
      <c r="O6" s="30" t="s">
        <v>4</v>
      </c>
      <c r="Q6" s="30" t="s">
        <v>5</v>
      </c>
      <c r="R6" s="30" t="s">
        <v>5</v>
      </c>
      <c r="S6" s="30" t="s">
        <v>5</v>
      </c>
      <c r="T6" s="30" t="s">
        <v>5</v>
      </c>
      <c r="U6" s="30" t="s">
        <v>5</v>
      </c>
      <c r="V6" s="30" t="s">
        <v>5</v>
      </c>
      <c r="W6" s="30" t="s">
        <v>5</v>
      </c>
      <c r="Y6" s="30" t="s">
        <v>6</v>
      </c>
      <c r="Z6" s="30" t="s">
        <v>6</v>
      </c>
      <c r="AA6" s="30" t="s">
        <v>6</v>
      </c>
      <c r="AB6" s="30" t="s">
        <v>6</v>
      </c>
      <c r="AC6" s="30" t="s">
        <v>6</v>
      </c>
      <c r="AD6" s="30" t="s">
        <v>6</v>
      </c>
      <c r="AE6" s="30" t="s">
        <v>6</v>
      </c>
    </row>
    <row r="7" spans="1:31" ht="27.75" x14ac:dyDescent="0.4">
      <c r="A7" s="29" t="s">
        <v>136</v>
      </c>
      <c r="C7" s="29" t="s">
        <v>43</v>
      </c>
      <c r="E7" s="29" t="s">
        <v>44</v>
      </c>
      <c r="G7" s="29" t="s">
        <v>137</v>
      </c>
      <c r="I7" s="29" t="s">
        <v>41</v>
      </c>
      <c r="K7" s="29" t="s">
        <v>7</v>
      </c>
      <c r="M7" s="29" t="s">
        <v>8</v>
      </c>
      <c r="O7" s="29" t="s">
        <v>9</v>
      </c>
      <c r="Q7" s="31" t="s">
        <v>10</v>
      </c>
      <c r="R7" s="31" t="s">
        <v>10</v>
      </c>
      <c r="S7" s="31" t="s">
        <v>10</v>
      </c>
      <c r="U7" s="31" t="s">
        <v>11</v>
      </c>
      <c r="V7" s="31" t="s">
        <v>11</v>
      </c>
      <c r="W7" s="31" t="s">
        <v>11</v>
      </c>
      <c r="Y7" s="29" t="s">
        <v>7</v>
      </c>
      <c r="AA7" s="29" t="s">
        <v>8</v>
      </c>
      <c r="AC7" s="29" t="s">
        <v>9</v>
      </c>
      <c r="AE7" s="29" t="s">
        <v>138</v>
      </c>
    </row>
    <row r="8" spans="1:31" ht="27.75" x14ac:dyDescent="0.4">
      <c r="A8" s="30" t="s">
        <v>136</v>
      </c>
      <c r="C8" s="30" t="s">
        <v>43</v>
      </c>
      <c r="E8" s="30" t="s">
        <v>44</v>
      </c>
      <c r="G8" s="30" t="s">
        <v>137</v>
      </c>
      <c r="I8" s="30" t="s">
        <v>41</v>
      </c>
      <c r="K8" s="30" t="s">
        <v>7</v>
      </c>
      <c r="M8" s="30" t="s">
        <v>8</v>
      </c>
      <c r="O8" s="30" t="s">
        <v>9</v>
      </c>
      <c r="Q8" s="30" t="s">
        <v>7</v>
      </c>
      <c r="S8" s="31" t="s">
        <v>8</v>
      </c>
      <c r="U8" s="30" t="s">
        <v>7</v>
      </c>
      <c r="W8" s="30" t="s">
        <v>14</v>
      </c>
      <c r="Y8" s="30" t="s">
        <v>7</v>
      </c>
      <c r="AA8" s="30" t="s">
        <v>8</v>
      </c>
      <c r="AC8" s="30" t="s">
        <v>9</v>
      </c>
      <c r="AE8" s="30" t="s">
        <v>138</v>
      </c>
    </row>
  </sheetData>
  <mergeCells count="25"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W36"/>
  <sheetViews>
    <sheetView rightToLeft="1" topLeftCell="A21" workbookViewId="0">
      <selection activeCell="S36" sqref="S36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26.140625" style="4" bestFit="1" customWidth="1"/>
    <col min="20" max="20" width="1" style="1" customWidth="1"/>
    <col min="21" max="21" width="12" style="1" customWidth="1"/>
    <col min="22" max="22" width="9.140625" style="1"/>
    <col min="23" max="23" width="14.85546875" style="1" bestFit="1" customWidth="1"/>
    <col min="24" max="16384" width="9.140625" style="1"/>
  </cols>
  <sheetData>
    <row r="2" spans="1:23" ht="27.75" x14ac:dyDescent="0.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23" ht="27.75" x14ac:dyDescent="0.4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23" ht="27.75" x14ac:dyDescent="0.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6" spans="1:23" ht="27.75" x14ac:dyDescent="0.4">
      <c r="A6" s="32" t="s">
        <v>139</v>
      </c>
      <c r="C6" s="30" t="s">
        <v>140</v>
      </c>
      <c r="D6" s="30" t="s">
        <v>140</v>
      </c>
      <c r="E6" s="30" t="s">
        <v>140</v>
      </c>
      <c r="F6" s="30" t="s">
        <v>140</v>
      </c>
      <c r="G6" s="30" t="s">
        <v>140</v>
      </c>
      <c r="H6" s="30" t="s">
        <v>140</v>
      </c>
      <c r="I6" s="30" t="s">
        <v>140</v>
      </c>
      <c r="K6" s="30" t="s">
        <v>4</v>
      </c>
      <c r="M6" s="30" t="s">
        <v>5</v>
      </c>
      <c r="N6" s="30" t="s">
        <v>5</v>
      </c>
      <c r="O6" s="30" t="s">
        <v>5</v>
      </c>
      <c r="Q6" s="30" t="s">
        <v>6</v>
      </c>
      <c r="R6" s="30" t="s">
        <v>6</v>
      </c>
      <c r="S6" s="30" t="s">
        <v>6</v>
      </c>
    </row>
    <row r="7" spans="1:23" ht="27.75" x14ac:dyDescent="0.4">
      <c r="A7" s="30" t="s">
        <v>139</v>
      </c>
      <c r="C7" s="31" t="s">
        <v>141</v>
      </c>
      <c r="E7" s="31" t="s">
        <v>142</v>
      </c>
      <c r="G7" s="31" t="s">
        <v>143</v>
      </c>
      <c r="I7" s="31" t="s">
        <v>44</v>
      </c>
      <c r="K7" s="31" t="s">
        <v>144</v>
      </c>
      <c r="M7" s="31" t="s">
        <v>145</v>
      </c>
      <c r="O7" s="31" t="s">
        <v>146</v>
      </c>
      <c r="Q7" s="31" t="s">
        <v>144</v>
      </c>
      <c r="S7" s="31" t="s">
        <v>138</v>
      </c>
    </row>
    <row r="8" spans="1:23" ht="18.75" x14ac:dyDescent="0.45">
      <c r="A8" s="2" t="s">
        <v>147</v>
      </c>
      <c r="C8" s="4" t="s">
        <v>148</v>
      </c>
      <c r="D8" s="4"/>
      <c r="E8" s="4" t="s">
        <v>149</v>
      </c>
      <c r="F8" s="4"/>
      <c r="G8" s="4" t="s">
        <v>150</v>
      </c>
      <c r="H8" s="4"/>
      <c r="I8" s="5">
        <v>0</v>
      </c>
      <c r="J8" s="4"/>
      <c r="K8" s="5">
        <v>165347</v>
      </c>
      <c r="L8" s="4"/>
      <c r="M8" s="5">
        <v>1116</v>
      </c>
      <c r="N8" s="4"/>
      <c r="O8" s="5">
        <v>0</v>
      </c>
      <c r="P8" s="4"/>
      <c r="Q8" s="5">
        <v>166463</v>
      </c>
      <c r="S8" s="26">
        <f t="shared" ref="S8:S34" si="0">Q8/54425915896114</f>
        <v>3.0585245513872085E-9</v>
      </c>
      <c r="W8" s="3"/>
    </row>
    <row r="9" spans="1:23" ht="18.75" x14ac:dyDescent="0.45">
      <c r="A9" s="2" t="s">
        <v>151</v>
      </c>
      <c r="C9" s="4" t="s">
        <v>152</v>
      </c>
      <c r="D9" s="4"/>
      <c r="E9" s="4" t="s">
        <v>153</v>
      </c>
      <c r="F9" s="4"/>
      <c r="G9" s="4" t="s">
        <v>154</v>
      </c>
      <c r="H9" s="4"/>
      <c r="I9" s="5">
        <v>0</v>
      </c>
      <c r="J9" s="4"/>
      <c r="K9" s="5">
        <v>4931260</v>
      </c>
      <c r="L9" s="4"/>
      <c r="M9" s="5">
        <v>0</v>
      </c>
      <c r="N9" s="4"/>
      <c r="O9" s="5">
        <v>0</v>
      </c>
      <c r="P9" s="4"/>
      <c r="Q9" s="5">
        <v>4931260</v>
      </c>
      <c r="S9" s="26">
        <f t="shared" si="0"/>
        <v>9.0604997983177557E-8</v>
      </c>
    </row>
    <row r="10" spans="1:23" ht="18.75" x14ac:dyDescent="0.45">
      <c r="A10" s="2" t="s">
        <v>155</v>
      </c>
      <c r="C10" s="4" t="s">
        <v>156</v>
      </c>
      <c r="D10" s="4"/>
      <c r="E10" s="4" t="s">
        <v>153</v>
      </c>
      <c r="F10" s="4"/>
      <c r="G10" s="4" t="s">
        <v>150</v>
      </c>
      <c r="H10" s="4"/>
      <c r="I10" s="5">
        <v>0</v>
      </c>
      <c r="J10" s="4"/>
      <c r="K10" s="5">
        <v>16491933</v>
      </c>
      <c r="L10" s="4"/>
      <c r="M10" s="5">
        <v>113749685889</v>
      </c>
      <c r="N10" s="4"/>
      <c r="O10" s="5">
        <v>113759213949</v>
      </c>
      <c r="P10" s="4"/>
      <c r="Q10" s="5">
        <v>6963873</v>
      </c>
      <c r="S10" s="26">
        <f t="shared" si="0"/>
        <v>1.2795141588967214E-7</v>
      </c>
    </row>
    <row r="11" spans="1:23" ht="18.75" x14ac:dyDescent="0.45">
      <c r="A11" s="2" t="s">
        <v>155</v>
      </c>
      <c r="C11" s="4" t="s">
        <v>157</v>
      </c>
      <c r="D11" s="4"/>
      <c r="E11" s="4" t="s">
        <v>149</v>
      </c>
      <c r="F11" s="4"/>
      <c r="G11" s="4" t="s">
        <v>150</v>
      </c>
      <c r="H11" s="4"/>
      <c r="I11" s="5">
        <v>0</v>
      </c>
      <c r="J11" s="4"/>
      <c r="K11" s="5">
        <v>823486413475</v>
      </c>
      <c r="L11" s="4"/>
      <c r="M11" s="5">
        <v>6712463878521</v>
      </c>
      <c r="N11" s="4"/>
      <c r="O11" s="5">
        <v>7455259456214</v>
      </c>
      <c r="P11" s="4"/>
      <c r="Q11" s="5">
        <v>80690835782</v>
      </c>
      <c r="S11" s="26">
        <f t="shared" si="0"/>
        <v>1.4825811280056256E-3</v>
      </c>
    </row>
    <row r="12" spans="1:23" ht="18.75" x14ac:dyDescent="0.45">
      <c r="A12" s="2" t="s">
        <v>158</v>
      </c>
      <c r="C12" s="4" t="s">
        <v>159</v>
      </c>
      <c r="D12" s="4"/>
      <c r="E12" s="4" t="s">
        <v>149</v>
      </c>
      <c r="F12" s="4"/>
      <c r="G12" s="4" t="s">
        <v>150</v>
      </c>
      <c r="H12" s="4"/>
      <c r="I12" s="5">
        <v>0</v>
      </c>
      <c r="J12" s="4"/>
      <c r="K12" s="5">
        <v>477376</v>
      </c>
      <c r="L12" s="4"/>
      <c r="M12" s="5">
        <v>7846609872602</v>
      </c>
      <c r="N12" s="4"/>
      <c r="O12" s="5">
        <v>7846610245518</v>
      </c>
      <c r="P12" s="4"/>
      <c r="Q12" s="5">
        <v>104460</v>
      </c>
      <c r="S12" s="26">
        <f t="shared" si="0"/>
        <v>1.9193062400527914E-9</v>
      </c>
    </row>
    <row r="13" spans="1:23" ht="18.75" x14ac:dyDescent="0.45">
      <c r="A13" s="2" t="s">
        <v>160</v>
      </c>
      <c r="C13" s="4" t="s">
        <v>161</v>
      </c>
      <c r="D13" s="4"/>
      <c r="E13" s="4" t="s">
        <v>149</v>
      </c>
      <c r="F13" s="4"/>
      <c r="G13" s="4" t="s">
        <v>150</v>
      </c>
      <c r="H13" s="4"/>
      <c r="I13" s="5">
        <v>0</v>
      </c>
      <c r="J13" s="4"/>
      <c r="K13" s="5">
        <v>383656</v>
      </c>
      <c r="L13" s="4"/>
      <c r="M13" s="5">
        <v>3258</v>
      </c>
      <c r="N13" s="4"/>
      <c r="O13" s="5">
        <v>0</v>
      </c>
      <c r="P13" s="4"/>
      <c r="Q13" s="5">
        <v>386914</v>
      </c>
      <c r="S13" s="26">
        <f t="shared" si="0"/>
        <v>7.1090030113324301E-9</v>
      </c>
    </row>
    <row r="14" spans="1:23" ht="18.75" x14ac:dyDescent="0.45">
      <c r="A14" s="2" t="s">
        <v>162</v>
      </c>
      <c r="C14" s="4" t="s">
        <v>163</v>
      </c>
      <c r="D14" s="4"/>
      <c r="E14" s="4" t="s">
        <v>149</v>
      </c>
      <c r="F14" s="4"/>
      <c r="G14" s="4" t="s">
        <v>150</v>
      </c>
      <c r="H14" s="4"/>
      <c r="I14" s="5">
        <v>0</v>
      </c>
      <c r="J14" s="4"/>
      <c r="K14" s="5">
        <v>184875</v>
      </c>
      <c r="L14" s="4"/>
      <c r="M14" s="5">
        <v>0</v>
      </c>
      <c r="N14" s="4"/>
      <c r="O14" s="5">
        <v>0</v>
      </c>
      <c r="P14" s="4"/>
      <c r="Q14" s="5">
        <v>184875</v>
      </c>
      <c r="S14" s="26">
        <f t="shared" si="0"/>
        <v>3.3968192717763713E-9</v>
      </c>
    </row>
    <row r="15" spans="1:23" ht="18.75" x14ac:dyDescent="0.45">
      <c r="A15" s="2" t="s">
        <v>164</v>
      </c>
      <c r="C15" s="4" t="s">
        <v>165</v>
      </c>
      <c r="D15" s="4"/>
      <c r="E15" s="4" t="s">
        <v>149</v>
      </c>
      <c r="F15" s="4"/>
      <c r="G15" s="4" t="s">
        <v>150</v>
      </c>
      <c r="H15" s="4"/>
      <c r="I15" s="5">
        <v>0</v>
      </c>
      <c r="J15" s="4"/>
      <c r="K15" s="5">
        <v>169850</v>
      </c>
      <c r="L15" s="4"/>
      <c r="M15" s="5">
        <v>2190000000000</v>
      </c>
      <c r="N15" s="4"/>
      <c r="O15" s="5">
        <v>2190000169850</v>
      </c>
      <c r="P15" s="4"/>
      <c r="Q15" s="5">
        <v>0</v>
      </c>
      <c r="S15" s="26">
        <f t="shared" si="0"/>
        <v>0</v>
      </c>
    </row>
    <row r="16" spans="1:23" ht="18.75" x14ac:dyDescent="0.45">
      <c r="A16" s="2" t="s">
        <v>158</v>
      </c>
      <c r="C16" s="4" t="s">
        <v>166</v>
      </c>
      <c r="D16" s="4"/>
      <c r="E16" s="4" t="s">
        <v>167</v>
      </c>
      <c r="F16" s="4"/>
      <c r="G16" s="4" t="s">
        <v>168</v>
      </c>
      <c r="H16" s="4"/>
      <c r="I16" s="5">
        <v>18</v>
      </c>
      <c r="J16" s="4"/>
      <c r="K16" s="5">
        <v>267000000000</v>
      </c>
      <c r="L16" s="4"/>
      <c r="M16" s="5">
        <v>0</v>
      </c>
      <c r="N16" s="4"/>
      <c r="O16" s="5">
        <v>0</v>
      </c>
      <c r="P16" s="4"/>
      <c r="Q16" s="5">
        <v>267000000000</v>
      </c>
      <c r="S16" s="26">
        <f t="shared" si="0"/>
        <v>4.905751159238898E-3</v>
      </c>
    </row>
    <row r="17" spans="1:19" ht="18.75" x14ac:dyDescent="0.45">
      <c r="A17" s="2" t="s">
        <v>158</v>
      </c>
      <c r="C17" s="4" t="s">
        <v>169</v>
      </c>
      <c r="D17" s="4"/>
      <c r="E17" s="4" t="s">
        <v>167</v>
      </c>
      <c r="F17" s="4"/>
      <c r="G17" s="4" t="s">
        <v>170</v>
      </c>
      <c r="H17" s="4"/>
      <c r="I17" s="5">
        <v>19</v>
      </c>
      <c r="J17" s="4"/>
      <c r="K17" s="5">
        <v>140000000000</v>
      </c>
      <c r="L17" s="4"/>
      <c r="M17" s="5">
        <v>0</v>
      </c>
      <c r="N17" s="4"/>
      <c r="O17" s="5">
        <v>0</v>
      </c>
      <c r="P17" s="4"/>
      <c r="Q17" s="5">
        <v>140000000000</v>
      </c>
      <c r="S17" s="26">
        <f t="shared" si="0"/>
        <v>2.5723039786271374E-3</v>
      </c>
    </row>
    <row r="18" spans="1:19" ht="18.75" x14ac:dyDescent="0.45">
      <c r="A18" s="2" t="s">
        <v>158</v>
      </c>
      <c r="C18" s="4" t="s">
        <v>171</v>
      </c>
      <c r="D18" s="4"/>
      <c r="E18" s="4" t="s">
        <v>167</v>
      </c>
      <c r="F18" s="4"/>
      <c r="G18" s="4" t="s">
        <v>172</v>
      </c>
      <c r="H18" s="4"/>
      <c r="I18" s="5">
        <v>18</v>
      </c>
      <c r="J18" s="4"/>
      <c r="K18" s="5">
        <v>123000000000</v>
      </c>
      <c r="L18" s="4"/>
      <c r="M18" s="5">
        <v>0</v>
      </c>
      <c r="N18" s="4"/>
      <c r="O18" s="5">
        <v>0</v>
      </c>
      <c r="P18" s="4"/>
      <c r="Q18" s="5">
        <v>123000000000</v>
      </c>
      <c r="S18" s="26">
        <f t="shared" si="0"/>
        <v>2.2599527812224136E-3</v>
      </c>
    </row>
    <row r="19" spans="1:19" ht="18.75" x14ac:dyDescent="0.45">
      <c r="A19" s="2" t="s">
        <v>173</v>
      </c>
      <c r="C19" s="4" t="s">
        <v>174</v>
      </c>
      <c r="D19" s="4"/>
      <c r="E19" s="4" t="s">
        <v>149</v>
      </c>
      <c r="F19" s="4"/>
      <c r="G19" s="4" t="s">
        <v>175</v>
      </c>
      <c r="H19" s="4"/>
      <c r="I19" s="5">
        <v>8</v>
      </c>
      <c r="J19" s="4"/>
      <c r="K19" s="5">
        <v>469082</v>
      </c>
      <c r="L19" s="4"/>
      <c r="M19" s="5">
        <v>2038596341917</v>
      </c>
      <c r="N19" s="4"/>
      <c r="O19" s="5">
        <v>2038596260000</v>
      </c>
      <c r="P19" s="4"/>
      <c r="Q19" s="5">
        <v>550999</v>
      </c>
      <c r="S19" s="26">
        <f t="shared" si="0"/>
        <v>1.0123835142282671E-8</v>
      </c>
    </row>
    <row r="20" spans="1:19" ht="18.75" x14ac:dyDescent="0.45">
      <c r="A20" s="2" t="s">
        <v>176</v>
      </c>
      <c r="C20" s="4" t="s">
        <v>177</v>
      </c>
      <c r="D20" s="4"/>
      <c r="E20" s="4" t="s">
        <v>149</v>
      </c>
      <c r="F20" s="4"/>
      <c r="G20" s="4" t="s">
        <v>178</v>
      </c>
      <c r="H20" s="4"/>
      <c r="I20" s="5">
        <v>0</v>
      </c>
      <c r="J20" s="4"/>
      <c r="K20" s="5">
        <v>517698</v>
      </c>
      <c r="L20" s="4"/>
      <c r="M20" s="5">
        <v>46517808219</v>
      </c>
      <c r="N20" s="4"/>
      <c r="O20" s="5">
        <v>33134456000</v>
      </c>
      <c r="P20" s="4"/>
      <c r="Q20" s="5">
        <v>13383869917</v>
      </c>
      <c r="S20" s="26">
        <f t="shared" si="0"/>
        <v>2.459098702637654E-4</v>
      </c>
    </row>
    <row r="21" spans="1:19" ht="18.75" x14ac:dyDescent="0.45">
      <c r="A21" s="2" t="s">
        <v>179</v>
      </c>
      <c r="C21" s="4" t="s">
        <v>180</v>
      </c>
      <c r="D21" s="4"/>
      <c r="E21" s="4" t="s">
        <v>149</v>
      </c>
      <c r="F21" s="4"/>
      <c r="G21" s="4" t="s">
        <v>181</v>
      </c>
      <c r="H21" s="4"/>
      <c r="I21" s="5">
        <v>0</v>
      </c>
      <c r="J21" s="4"/>
      <c r="K21" s="5">
        <v>593109</v>
      </c>
      <c r="L21" s="4"/>
      <c r="M21" s="5">
        <v>4998</v>
      </c>
      <c r="N21" s="4"/>
      <c r="O21" s="5">
        <v>0</v>
      </c>
      <c r="P21" s="4"/>
      <c r="Q21" s="5">
        <v>598107</v>
      </c>
      <c r="S21" s="26">
        <f t="shared" si="0"/>
        <v>1.0989378683891008E-8</v>
      </c>
    </row>
    <row r="22" spans="1:19" ht="18.75" x14ac:dyDescent="0.45">
      <c r="A22" s="2" t="s">
        <v>182</v>
      </c>
      <c r="C22" s="4" t="s">
        <v>183</v>
      </c>
      <c r="D22" s="4"/>
      <c r="E22" s="4" t="s">
        <v>167</v>
      </c>
      <c r="F22" s="4"/>
      <c r="G22" s="4" t="s">
        <v>184</v>
      </c>
      <c r="H22" s="4"/>
      <c r="I22" s="5">
        <v>18</v>
      </c>
      <c r="J22" s="4"/>
      <c r="K22" s="5">
        <v>50000000000</v>
      </c>
      <c r="L22" s="4"/>
      <c r="M22" s="5">
        <v>0</v>
      </c>
      <c r="N22" s="4"/>
      <c r="O22" s="5">
        <v>0</v>
      </c>
      <c r="P22" s="4"/>
      <c r="Q22" s="5">
        <v>50000000000</v>
      </c>
      <c r="S22" s="26">
        <f t="shared" si="0"/>
        <v>9.186799923668348E-4</v>
      </c>
    </row>
    <row r="23" spans="1:19" ht="18.75" x14ac:dyDescent="0.45">
      <c r="A23" s="2" t="s">
        <v>185</v>
      </c>
      <c r="C23" s="4" t="s">
        <v>186</v>
      </c>
      <c r="D23" s="4"/>
      <c r="E23" s="4" t="s">
        <v>167</v>
      </c>
      <c r="F23" s="4"/>
      <c r="G23" s="4" t="s">
        <v>187</v>
      </c>
      <c r="H23" s="4"/>
      <c r="I23" s="5">
        <v>20</v>
      </c>
      <c r="J23" s="4"/>
      <c r="K23" s="5">
        <v>120000000000</v>
      </c>
      <c r="L23" s="4"/>
      <c r="M23" s="5">
        <v>0</v>
      </c>
      <c r="N23" s="4"/>
      <c r="O23" s="5">
        <v>0</v>
      </c>
      <c r="P23" s="4"/>
      <c r="Q23" s="5">
        <v>120000000000</v>
      </c>
      <c r="S23" s="26">
        <f t="shared" si="0"/>
        <v>2.2048319816804036E-3</v>
      </c>
    </row>
    <row r="24" spans="1:19" ht="18.75" x14ac:dyDescent="0.45">
      <c r="A24" s="2" t="s">
        <v>185</v>
      </c>
      <c r="C24" s="4" t="s">
        <v>188</v>
      </c>
      <c r="D24" s="4"/>
      <c r="E24" s="4" t="s">
        <v>167</v>
      </c>
      <c r="F24" s="4"/>
      <c r="G24" s="4" t="s">
        <v>189</v>
      </c>
      <c r="H24" s="4"/>
      <c r="I24" s="5">
        <v>20</v>
      </c>
      <c r="J24" s="4"/>
      <c r="K24" s="5">
        <v>420000000000</v>
      </c>
      <c r="L24" s="4"/>
      <c r="M24" s="5">
        <v>0</v>
      </c>
      <c r="N24" s="4"/>
      <c r="O24" s="5">
        <v>0</v>
      </c>
      <c r="P24" s="4"/>
      <c r="Q24" s="5">
        <v>420000000000</v>
      </c>
      <c r="S24" s="26">
        <f t="shared" si="0"/>
        <v>7.7169119358814122E-3</v>
      </c>
    </row>
    <row r="25" spans="1:19" ht="18.75" x14ac:dyDescent="0.45">
      <c r="A25" s="2" t="s">
        <v>173</v>
      </c>
      <c r="C25" s="4" t="s">
        <v>190</v>
      </c>
      <c r="D25" s="4"/>
      <c r="E25" s="4" t="s">
        <v>167</v>
      </c>
      <c r="F25" s="4"/>
      <c r="G25" s="4" t="s">
        <v>191</v>
      </c>
      <c r="H25" s="4"/>
      <c r="I25" s="5">
        <v>22</v>
      </c>
      <c r="J25" s="4"/>
      <c r="K25" s="5">
        <v>350000000000</v>
      </c>
      <c r="L25" s="4"/>
      <c r="M25" s="5">
        <v>0</v>
      </c>
      <c r="N25" s="4"/>
      <c r="O25" s="5">
        <v>0</v>
      </c>
      <c r="P25" s="4"/>
      <c r="Q25" s="5">
        <v>350000000000</v>
      </c>
      <c r="S25" s="26">
        <f t="shared" si="0"/>
        <v>6.4307599465678435E-3</v>
      </c>
    </row>
    <row r="26" spans="1:19" ht="18.75" x14ac:dyDescent="0.45">
      <c r="A26" s="2" t="s">
        <v>173</v>
      </c>
      <c r="C26" s="4" t="s">
        <v>192</v>
      </c>
      <c r="D26" s="4"/>
      <c r="E26" s="4" t="s">
        <v>167</v>
      </c>
      <c r="F26" s="4"/>
      <c r="G26" s="4" t="s">
        <v>193</v>
      </c>
      <c r="H26" s="4"/>
      <c r="I26" s="5">
        <v>22</v>
      </c>
      <c r="J26" s="4"/>
      <c r="K26" s="5">
        <v>1510000000000</v>
      </c>
      <c r="L26" s="4"/>
      <c r="M26" s="5">
        <v>0</v>
      </c>
      <c r="N26" s="4"/>
      <c r="O26" s="5">
        <v>0</v>
      </c>
      <c r="P26" s="4"/>
      <c r="Q26" s="5">
        <v>1510000000000</v>
      </c>
      <c r="S26" s="26">
        <f t="shared" si="0"/>
        <v>2.7744135769478411E-2</v>
      </c>
    </row>
    <row r="27" spans="1:19" ht="18.75" x14ac:dyDescent="0.45">
      <c r="A27" s="2" t="s">
        <v>173</v>
      </c>
      <c r="C27" s="4" t="s">
        <v>194</v>
      </c>
      <c r="D27" s="4"/>
      <c r="E27" s="4" t="s">
        <v>167</v>
      </c>
      <c r="F27" s="4"/>
      <c r="G27" s="4" t="s">
        <v>195</v>
      </c>
      <c r="H27" s="4"/>
      <c r="I27" s="5">
        <v>22</v>
      </c>
      <c r="J27" s="4"/>
      <c r="K27" s="5">
        <v>205640000000</v>
      </c>
      <c r="L27" s="4"/>
      <c r="M27" s="5">
        <v>0</v>
      </c>
      <c r="N27" s="4"/>
      <c r="O27" s="5">
        <v>0</v>
      </c>
      <c r="P27" s="4"/>
      <c r="Q27" s="5">
        <v>205640000000</v>
      </c>
      <c r="S27" s="26">
        <f t="shared" si="0"/>
        <v>3.7783470726063181E-3</v>
      </c>
    </row>
    <row r="28" spans="1:19" ht="18.75" x14ac:dyDescent="0.45">
      <c r="A28" s="2" t="s">
        <v>196</v>
      </c>
      <c r="C28" s="4" t="s">
        <v>197</v>
      </c>
      <c r="D28" s="4"/>
      <c r="E28" s="4" t="s">
        <v>167</v>
      </c>
      <c r="F28" s="4"/>
      <c r="G28" s="4" t="s">
        <v>198</v>
      </c>
      <c r="H28" s="4"/>
      <c r="I28" s="5">
        <v>20</v>
      </c>
      <c r="J28" s="4"/>
      <c r="K28" s="5">
        <v>800000000000</v>
      </c>
      <c r="L28" s="4"/>
      <c r="M28" s="5">
        <v>0</v>
      </c>
      <c r="N28" s="4"/>
      <c r="O28" s="5">
        <v>0</v>
      </c>
      <c r="P28" s="4"/>
      <c r="Q28" s="5">
        <v>800000000000</v>
      </c>
      <c r="S28" s="26">
        <f t="shared" si="0"/>
        <v>1.4698879877869357E-2</v>
      </c>
    </row>
    <row r="29" spans="1:19" ht="18.75" x14ac:dyDescent="0.45">
      <c r="A29" s="2" t="s">
        <v>176</v>
      </c>
      <c r="C29" s="4" t="s">
        <v>200</v>
      </c>
      <c r="D29" s="4"/>
      <c r="E29" s="4" t="s">
        <v>167</v>
      </c>
      <c r="F29" s="4"/>
      <c r="G29" s="4" t="s">
        <v>198</v>
      </c>
      <c r="H29" s="4"/>
      <c r="I29" s="5">
        <v>23</v>
      </c>
      <c r="J29" s="4"/>
      <c r="K29" s="5">
        <v>1100000000000</v>
      </c>
      <c r="L29" s="4"/>
      <c r="M29" s="5">
        <v>0</v>
      </c>
      <c r="N29" s="4"/>
      <c r="O29" s="5">
        <v>0</v>
      </c>
      <c r="P29" s="4"/>
      <c r="Q29" s="5">
        <v>1100000000000</v>
      </c>
      <c r="S29" s="26">
        <f t="shared" si="0"/>
        <v>2.0210959832070365E-2</v>
      </c>
    </row>
    <row r="30" spans="1:19" ht="18.75" x14ac:dyDescent="0.45">
      <c r="A30" s="2" t="s">
        <v>176</v>
      </c>
      <c r="C30" s="4" t="s">
        <v>201</v>
      </c>
      <c r="D30" s="4"/>
      <c r="E30" s="4" t="s">
        <v>167</v>
      </c>
      <c r="F30" s="4"/>
      <c r="G30" s="4" t="s">
        <v>202</v>
      </c>
      <c r="H30" s="4"/>
      <c r="I30" s="5">
        <v>23</v>
      </c>
      <c r="J30" s="4"/>
      <c r="K30" s="5">
        <v>1000000000000</v>
      </c>
      <c r="L30" s="4"/>
      <c r="M30" s="5">
        <v>0</v>
      </c>
      <c r="N30" s="4"/>
      <c r="O30" s="5">
        <v>0</v>
      </c>
      <c r="P30" s="4"/>
      <c r="Q30" s="5">
        <v>1000000000000</v>
      </c>
      <c r="S30" s="26">
        <f t="shared" si="0"/>
        <v>1.8373599847336695E-2</v>
      </c>
    </row>
    <row r="31" spans="1:19" ht="18.75" x14ac:dyDescent="0.45">
      <c r="A31" s="2" t="s">
        <v>203</v>
      </c>
      <c r="C31" s="4" t="s">
        <v>204</v>
      </c>
      <c r="D31" s="4"/>
      <c r="E31" s="4" t="s">
        <v>167</v>
      </c>
      <c r="F31" s="4"/>
      <c r="G31" s="4" t="s">
        <v>4</v>
      </c>
      <c r="H31" s="4"/>
      <c r="I31" s="5">
        <v>20</v>
      </c>
      <c r="J31" s="4"/>
      <c r="K31" s="5">
        <v>720000000000</v>
      </c>
      <c r="L31" s="4"/>
      <c r="M31" s="5">
        <v>0</v>
      </c>
      <c r="N31" s="4"/>
      <c r="O31" s="5">
        <v>0</v>
      </c>
      <c r="P31" s="4"/>
      <c r="Q31" s="5">
        <v>720000000000</v>
      </c>
      <c r="S31" s="26">
        <f t="shared" si="0"/>
        <v>1.322899189008242E-2</v>
      </c>
    </row>
    <row r="32" spans="1:19" ht="18.75" x14ac:dyDescent="0.45">
      <c r="A32" s="2" t="s">
        <v>205</v>
      </c>
      <c r="C32" s="4" t="s">
        <v>206</v>
      </c>
      <c r="D32" s="4"/>
      <c r="E32" s="4" t="s">
        <v>167</v>
      </c>
      <c r="F32" s="4"/>
      <c r="G32" s="4" t="s">
        <v>207</v>
      </c>
      <c r="H32" s="4"/>
      <c r="I32" s="5">
        <v>22</v>
      </c>
      <c r="J32" s="4"/>
      <c r="K32" s="5">
        <v>0</v>
      </c>
      <c r="L32" s="4"/>
      <c r="M32" s="5">
        <v>2190000000000</v>
      </c>
      <c r="N32" s="4"/>
      <c r="O32" s="5">
        <v>0</v>
      </c>
      <c r="P32" s="4"/>
      <c r="Q32" s="5">
        <v>2190000000000</v>
      </c>
      <c r="S32" s="26">
        <f t="shared" si="0"/>
        <v>4.0238183665667365E-2</v>
      </c>
    </row>
    <row r="33" spans="1:19" ht="18.75" x14ac:dyDescent="0.45">
      <c r="A33" s="2" t="s">
        <v>173</v>
      </c>
      <c r="C33" s="4" t="s">
        <v>208</v>
      </c>
      <c r="D33" s="4"/>
      <c r="E33" s="4" t="s">
        <v>167</v>
      </c>
      <c r="F33" s="4"/>
      <c r="G33" s="4" t="s">
        <v>209</v>
      </c>
      <c r="H33" s="4"/>
      <c r="I33" s="5">
        <v>22</v>
      </c>
      <c r="J33" s="4"/>
      <c r="K33" s="5">
        <v>0</v>
      </c>
      <c r="L33" s="4"/>
      <c r="M33" s="5">
        <v>2000000000000</v>
      </c>
      <c r="N33" s="4"/>
      <c r="O33" s="5">
        <v>0</v>
      </c>
      <c r="P33" s="4"/>
      <c r="Q33" s="5">
        <v>2000000000000</v>
      </c>
      <c r="S33" s="26">
        <f t="shared" si="0"/>
        <v>3.6747199694673389E-2</v>
      </c>
    </row>
    <row r="34" spans="1:19" ht="18.75" x14ac:dyDescent="0.45">
      <c r="A34" s="2" t="s">
        <v>210</v>
      </c>
      <c r="C34" s="4" t="s">
        <v>211</v>
      </c>
      <c r="D34" s="4"/>
      <c r="E34" s="4" t="s">
        <v>167</v>
      </c>
      <c r="F34" s="4"/>
      <c r="G34" s="4" t="s">
        <v>209</v>
      </c>
      <c r="H34" s="4"/>
      <c r="I34" s="5">
        <v>20</v>
      </c>
      <c r="J34" s="4"/>
      <c r="K34" s="5">
        <v>0</v>
      </c>
      <c r="L34" s="4"/>
      <c r="M34" s="5">
        <v>1500000000000</v>
      </c>
      <c r="N34" s="4"/>
      <c r="O34" s="5">
        <v>0</v>
      </c>
      <c r="P34" s="4"/>
      <c r="Q34" s="5">
        <v>1500000000000</v>
      </c>
      <c r="S34" s="26">
        <f t="shared" si="0"/>
        <v>2.7560399771005044E-2</v>
      </c>
    </row>
    <row r="35" spans="1:19" ht="18.75" thickBot="1" x14ac:dyDescent="0.45">
      <c r="C35" s="4"/>
      <c r="D35" s="4"/>
      <c r="E35" s="4"/>
      <c r="F35" s="4"/>
      <c r="G35" s="4"/>
      <c r="H35" s="4"/>
      <c r="I35" s="4"/>
      <c r="J35" s="4"/>
      <c r="K35" s="6">
        <f>SUM(K8:K34)</f>
        <v>7629150797661</v>
      </c>
      <c r="L35" s="4"/>
      <c r="M35" s="6">
        <f>SUM(M8:M34)</f>
        <v>24637937596520</v>
      </c>
      <c r="N35" s="4"/>
      <c r="O35" s="6">
        <f>SUM(O8:O34)</f>
        <v>19677359801531</v>
      </c>
      <c r="P35" s="4"/>
      <c r="Q35" s="6">
        <f>SUM(Q8:Q34)</f>
        <v>12589728592650</v>
      </c>
      <c r="S35" s="27">
        <f>SUM(S8:S34)</f>
        <v>0.23131863534792446</v>
      </c>
    </row>
    <row r="36" spans="1:19" ht="18.75" thickTop="1" x14ac:dyDescent="0.4"/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62"/>
  <sheetViews>
    <sheetView rightToLeft="1" topLeftCell="A33" workbookViewId="0">
      <selection activeCell="S8" sqref="S8:S27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57031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4.5703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1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7.75" x14ac:dyDescent="0.4">
      <c r="A3" s="28" t="s">
        <v>212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27.75" x14ac:dyDescent="0.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6" spans="1:19" ht="27.75" x14ac:dyDescent="0.4">
      <c r="A6" s="30" t="s">
        <v>213</v>
      </c>
      <c r="B6" s="30" t="s">
        <v>213</v>
      </c>
      <c r="C6" s="30" t="s">
        <v>213</v>
      </c>
      <c r="D6" s="30" t="s">
        <v>213</v>
      </c>
      <c r="E6" s="30" t="s">
        <v>213</v>
      </c>
      <c r="F6" s="30" t="s">
        <v>213</v>
      </c>
      <c r="G6" s="30" t="s">
        <v>213</v>
      </c>
      <c r="I6" s="30" t="s">
        <v>214</v>
      </c>
      <c r="J6" s="30" t="s">
        <v>214</v>
      </c>
      <c r="K6" s="30" t="s">
        <v>214</v>
      </c>
      <c r="L6" s="30" t="s">
        <v>214</v>
      </c>
      <c r="M6" s="30" t="s">
        <v>214</v>
      </c>
      <c r="O6" s="30" t="s">
        <v>215</v>
      </c>
      <c r="P6" s="30" t="s">
        <v>215</v>
      </c>
      <c r="Q6" s="30" t="s">
        <v>215</v>
      </c>
      <c r="R6" s="30" t="s">
        <v>215</v>
      </c>
      <c r="S6" s="30" t="s">
        <v>215</v>
      </c>
    </row>
    <row r="7" spans="1:19" ht="27.75" x14ac:dyDescent="0.4">
      <c r="A7" s="31" t="s">
        <v>216</v>
      </c>
      <c r="C7" s="31" t="s">
        <v>217</v>
      </c>
      <c r="E7" s="31" t="s">
        <v>43</v>
      </c>
      <c r="G7" s="31" t="s">
        <v>44</v>
      </c>
      <c r="I7" s="31" t="s">
        <v>218</v>
      </c>
      <c r="K7" s="31" t="s">
        <v>219</v>
      </c>
      <c r="M7" s="30" t="s">
        <v>220</v>
      </c>
      <c r="O7" s="31" t="s">
        <v>218</v>
      </c>
      <c r="Q7" s="31" t="s">
        <v>219</v>
      </c>
      <c r="S7" s="31" t="s">
        <v>220</v>
      </c>
    </row>
    <row r="8" spans="1:19" ht="18.75" x14ac:dyDescent="0.45">
      <c r="A8" s="2" t="s">
        <v>101</v>
      </c>
      <c r="C8" s="13">
        <v>0</v>
      </c>
      <c r="D8" s="4"/>
      <c r="E8" s="4" t="s">
        <v>103</v>
      </c>
      <c r="F8" s="4"/>
      <c r="G8" s="5">
        <v>16</v>
      </c>
      <c r="H8" s="4"/>
      <c r="I8" s="13">
        <v>7492816072</v>
      </c>
      <c r="J8" s="13"/>
      <c r="K8" s="13">
        <v>0</v>
      </c>
      <c r="L8" s="13"/>
      <c r="M8" s="13">
        <v>7492816072</v>
      </c>
      <c r="N8" s="13"/>
      <c r="O8" s="13">
        <v>35827142187</v>
      </c>
      <c r="P8" s="13"/>
      <c r="Q8" s="13">
        <v>0</v>
      </c>
      <c r="R8" s="13"/>
      <c r="S8" s="13">
        <f>O8-Q8</f>
        <v>35827142187</v>
      </c>
    </row>
    <row r="9" spans="1:19" ht="18.75" x14ac:dyDescent="0.45">
      <c r="A9" s="2" t="s">
        <v>222</v>
      </c>
      <c r="C9" s="13">
        <v>0</v>
      </c>
      <c r="D9" s="4"/>
      <c r="E9" s="4" t="s">
        <v>223</v>
      </c>
      <c r="F9" s="4"/>
      <c r="G9" s="5">
        <v>19</v>
      </c>
      <c r="H9" s="4"/>
      <c r="I9" s="13">
        <v>0</v>
      </c>
      <c r="J9" s="13"/>
      <c r="K9" s="13">
        <v>0</v>
      </c>
      <c r="L9" s="13"/>
      <c r="M9" s="13">
        <v>0</v>
      </c>
      <c r="N9" s="13"/>
      <c r="O9" s="13">
        <v>8054226563</v>
      </c>
      <c r="P9" s="13"/>
      <c r="Q9" s="13">
        <v>0</v>
      </c>
      <c r="R9" s="13"/>
      <c r="S9" s="13">
        <f t="shared" ref="S9:S60" si="0">O9-Q9</f>
        <v>8054226563</v>
      </c>
    </row>
    <row r="10" spans="1:19" ht="18.75" x14ac:dyDescent="0.45">
      <c r="A10" s="2" t="s">
        <v>87</v>
      </c>
      <c r="C10" s="13">
        <v>0</v>
      </c>
      <c r="D10" s="4"/>
      <c r="E10" s="4" t="s">
        <v>89</v>
      </c>
      <c r="F10" s="4"/>
      <c r="G10" s="5">
        <v>15</v>
      </c>
      <c r="H10" s="4"/>
      <c r="I10" s="13">
        <v>17348321917</v>
      </c>
      <c r="J10" s="13"/>
      <c r="K10" s="13">
        <v>0</v>
      </c>
      <c r="L10" s="13"/>
      <c r="M10" s="13">
        <v>17348321917</v>
      </c>
      <c r="N10" s="13"/>
      <c r="O10" s="13">
        <v>80691281799</v>
      </c>
      <c r="P10" s="13"/>
      <c r="Q10" s="13">
        <v>0</v>
      </c>
      <c r="R10" s="13"/>
      <c r="S10" s="13">
        <f t="shared" si="0"/>
        <v>80691281799</v>
      </c>
    </row>
    <row r="11" spans="1:19" ht="18.75" x14ac:dyDescent="0.45">
      <c r="A11" s="2" t="s">
        <v>90</v>
      </c>
      <c r="C11" s="13">
        <v>0</v>
      </c>
      <c r="D11" s="4"/>
      <c r="E11" s="4" t="s">
        <v>91</v>
      </c>
      <c r="F11" s="4"/>
      <c r="G11" s="5">
        <v>15</v>
      </c>
      <c r="H11" s="4"/>
      <c r="I11" s="13">
        <v>17131236282</v>
      </c>
      <c r="J11" s="13"/>
      <c r="K11" s="13">
        <v>0</v>
      </c>
      <c r="L11" s="13"/>
      <c r="M11" s="13">
        <v>17131236282</v>
      </c>
      <c r="N11" s="13"/>
      <c r="O11" s="13">
        <v>79676169031</v>
      </c>
      <c r="P11" s="13"/>
      <c r="Q11" s="13">
        <v>0</v>
      </c>
      <c r="R11" s="13"/>
      <c r="S11" s="13">
        <f t="shared" si="0"/>
        <v>79676169031</v>
      </c>
    </row>
    <row r="12" spans="1:19" ht="18.75" x14ac:dyDescent="0.45">
      <c r="A12" s="2" t="s">
        <v>50</v>
      </c>
      <c r="C12" s="13">
        <v>0</v>
      </c>
      <c r="D12" s="4"/>
      <c r="E12" s="4" t="s">
        <v>52</v>
      </c>
      <c r="F12" s="4"/>
      <c r="G12" s="5">
        <v>18</v>
      </c>
      <c r="H12" s="4"/>
      <c r="I12" s="13">
        <v>2321115409</v>
      </c>
      <c r="J12" s="13"/>
      <c r="K12" s="13">
        <v>0</v>
      </c>
      <c r="L12" s="13"/>
      <c r="M12" s="13">
        <v>2321115409</v>
      </c>
      <c r="N12" s="13"/>
      <c r="O12" s="13">
        <v>11490880277</v>
      </c>
      <c r="P12" s="13"/>
      <c r="Q12" s="13">
        <v>0</v>
      </c>
      <c r="R12" s="13"/>
      <c r="S12" s="13">
        <f t="shared" si="0"/>
        <v>11490880277</v>
      </c>
    </row>
    <row r="13" spans="1:19" ht="18.75" x14ac:dyDescent="0.45">
      <c r="A13" s="2" t="s">
        <v>84</v>
      </c>
      <c r="C13" s="13">
        <v>0</v>
      </c>
      <c r="D13" s="4"/>
      <c r="E13" s="4" t="s">
        <v>86</v>
      </c>
      <c r="F13" s="4"/>
      <c r="G13" s="5">
        <v>17</v>
      </c>
      <c r="H13" s="4"/>
      <c r="I13" s="13">
        <v>44952076297</v>
      </c>
      <c r="J13" s="13"/>
      <c r="K13" s="13">
        <v>0</v>
      </c>
      <c r="L13" s="13"/>
      <c r="M13" s="13">
        <v>44952076297</v>
      </c>
      <c r="N13" s="13"/>
      <c r="O13" s="13">
        <v>61052095609</v>
      </c>
      <c r="P13" s="13"/>
      <c r="Q13" s="13">
        <v>0</v>
      </c>
      <c r="R13" s="13"/>
      <c r="S13" s="13">
        <f t="shared" si="0"/>
        <v>61052095609</v>
      </c>
    </row>
    <row r="14" spans="1:19" ht="18.75" x14ac:dyDescent="0.45">
      <c r="A14" s="2" t="s">
        <v>104</v>
      </c>
      <c r="C14" s="13">
        <v>0</v>
      </c>
      <c r="D14" s="4"/>
      <c r="E14" s="4" t="s">
        <v>106</v>
      </c>
      <c r="F14" s="4"/>
      <c r="G14" s="5">
        <v>18</v>
      </c>
      <c r="H14" s="4"/>
      <c r="I14" s="13">
        <v>30544568353</v>
      </c>
      <c r="J14" s="13"/>
      <c r="K14" s="13">
        <v>0</v>
      </c>
      <c r="L14" s="13"/>
      <c r="M14" s="13">
        <v>30544568353</v>
      </c>
      <c r="N14" s="13"/>
      <c r="O14" s="13">
        <v>46893611986</v>
      </c>
      <c r="P14" s="13"/>
      <c r="Q14" s="13">
        <v>0</v>
      </c>
      <c r="R14" s="13"/>
      <c r="S14" s="13">
        <f t="shared" si="0"/>
        <v>46893611986</v>
      </c>
    </row>
    <row r="15" spans="1:19" ht="18.75" x14ac:dyDescent="0.45">
      <c r="A15" s="2" t="s">
        <v>78</v>
      </c>
      <c r="C15" s="13">
        <v>0</v>
      </c>
      <c r="D15" s="4"/>
      <c r="E15" s="4" t="s">
        <v>80</v>
      </c>
      <c r="F15" s="4"/>
      <c r="G15" s="5">
        <v>18</v>
      </c>
      <c r="H15" s="4"/>
      <c r="I15" s="13">
        <v>30728219178</v>
      </c>
      <c r="J15" s="13"/>
      <c r="K15" s="13">
        <v>0</v>
      </c>
      <c r="L15" s="13"/>
      <c r="M15" s="13">
        <v>30728219178</v>
      </c>
      <c r="N15" s="13"/>
      <c r="O15" s="13">
        <v>106982191781</v>
      </c>
      <c r="P15" s="13"/>
      <c r="Q15" s="13">
        <v>0</v>
      </c>
      <c r="R15" s="13"/>
      <c r="S15" s="13">
        <f t="shared" si="0"/>
        <v>106982191781</v>
      </c>
    </row>
    <row r="16" spans="1:19" ht="18.75" x14ac:dyDescent="0.45">
      <c r="A16" s="2" t="s">
        <v>75</v>
      </c>
      <c r="C16" s="13">
        <v>0</v>
      </c>
      <c r="D16" s="4"/>
      <c r="E16" s="4" t="s">
        <v>77</v>
      </c>
      <c r="F16" s="4"/>
      <c r="G16" s="5">
        <v>18</v>
      </c>
      <c r="H16" s="4"/>
      <c r="I16" s="13">
        <v>95509099483</v>
      </c>
      <c r="J16" s="13"/>
      <c r="K16" s="13">
        <v>0</v>
      </c>
      <c r="L16" s="13"/>
      <c r="M16" s="13">
        <v>95509099483</v>
      </c>
      <c r="N16" s="13"/>
      <c r="O16" s="13">
        <v>368687444418</v>
      </c>
      <c r="P16" s="13"/>
      <c r="Q16" s="13">
        <v>0</v>
      </c>
      <c r="R16" s="13"/>
      <c r="S16" s="13">
        <f t="shared" si="0"/>
        <v>368687444418</v>
      </c>
    </row>
    <row r="17" spans="1:19" ht="18.75" x14ac:dyDescent="0.45">
      <c r="A17" s="2" t="s">
        <v>107</v>
      </c>
      <c r="C17" s="13">
        <v>0</v>
      </c>
      <c r="D17" s="4"/>
      <c r="E17" s="4" t="s">
        <v>106</v>
      </c>
      <c r="F17" s="4"/>
      <c r="G17" s="5">
        <v>18</v>
      </c>
      <c r="H17" s="4"/>
      <c r="I17" s="13">
        <v>30621174904</v>
      </c>
      <c r="J17" s="13"/>
      <c r="K17" s="13">
        <v>0</v>
      </c>
      <c r="L17" s="13"/>
      <c r="M17" s="13">
        <v>30621174904</v>
      </c>
      <c r="N17" s="13"/>
      <c r="O17" s="13">
        <v>40296882575</v>
      </c>
      <c r="P17" s="13"/>
      <c r="Q17" s="13">
        <v>0</v>
      </c>
      <c r="R17" s="13"/>
      <c r="S17" s="13">
        <f t="shared" si="0"/>
        <v>40296882575</v>
      </c>
    </row>
    <row r="18" spans="1:19" ht="18.75" x14ac:dyDescent="0.45">
      <c r="A18" s="2" t="s">
        <v>46</v>
      </c>
      <c r="C18" s="13">
        <v>0</v>
      </c>
      <c r="D18" s="4"/>
      <c r="E18" s="4" t="s">
        <v>49</v>
      </c>
      <c r="F18" s="4"/>
      <c r="G18" s="5">
        <v>18</v>
      </c>
      <c r="H18" s="4"/>
      <c r="I18" s="13">
        <v>37658353185</v>
      </c>
      <c r="J18" s="13"/>
      <c r="K18" s="13">
        <v>0</v>
      </c>
      <c r="L18" s="13"/>
      <c r="M18" s="13">
        <v>37658353185</v>
      </c>
      <c r="N18" s="13"/>
      <c r="O18" s="13">
        <v>215534715601</v>
      </c>
      <c r="P18" s="13"/>
      <c r="Q18" s="13">
        <v>0</v>
      </c>
      <c r="R18" s="13"/>
      <c r="S18" s="13">
        <f t="shared" si="0"/>
        <v>215534715601</v>
      </c>
    </row>
    <row r="19" spans="1:19" ht="18.75" x14ac:dyDescent="0.45">
      <c r="A19" s="2" t="s">
        <v>98</v>
      </c>
      <c r="C19" s="13">
        <v>0</v>
      </c>
      <c r="D19" s="4"/>
      <c r="E19" s="4" t="s">
        <v>100</v>
      </c>
      <c r="F19" s="4"/>
      <c r="G19" s="5">
        <v>17</v>
      </c>
      <c r="H19" s="4"/>
      <c r="I19" s="13">
        <v>48777259056</v>
      </c>
      <c r="J19" s="13"/>
      <c r="K19" s="13">
        <v>0</v>
      </c>
      <c r="L19" s="13"/>
      <c r="M19" s="13">
        <v>48777259056</v>
      </c>
      <c r="N19" s="13"/>
      <c r="O19" s="13">
        <v>224839505633</v>
      </c>
      <c r="P19" s="13"/>
      <c r="Q19" s="13">
        <v>0</v>
      </c>
      <c r="R19" s="13"/>
      <c r="S19" s="13">
        <f t="shared" si="0"/>
        <v>224839505633</v>
      </c>
    </row>
    <row r="20" spans="1:19" ht="18.75" x14ac:dyDescent="0.45">
      <c r="A20" s="2" t="s">
        <v>122</v>
      </c>
      <c r="C20" s="13">
        <v>0</v>
      </c>
      <c r="D20" s="4"/>
      <c r="E20" s="4" t="s">
        <v>124</v>
      </c>
      <c r="F20" s="4"/>
      <c r="G20" s="5">
        <v>15</v>
      </c>
      <c r="H20" s="4"/>
      <c r="I20" s="13">
        <v>18882679795</v>
      </c>
      <c r="J20" s="13"/>
      <c r="K20" s="13">
        <v>0</v>
      </c>
      <c r="L20" s="13"/>
      <c r="M20" s="13">
        <v>18882679795</v>
      </c>
      <c r="N20" s="13"/>
      <c r="O20" s="13">
        <v>18882679795</v>
      </c>
      <c r="P20" s="13"/>
      <c r="Q20" s="13">
        <v>0</v>
      </c>
      <c r="R20" s="13"/>
      <c r="S20" s="13">
        <f t="shared" si="0"/>
        <v>18882679795</v>
      </c>
    </row>
    <row r="21" spans="1:19" ht="18.75" x14ac:dyDescent="0.45">
      <c r="A21" s="2" t="s">
        <v>224</v>
      </c>
      <c r="C21" s="13">
        <v>0</v>
      </c>
      <c r="D21" s="4"/>
      <c r="E21" s="4" t="s">
        <v>225</v>
      </c>
      <c r="F21" s="4"/>
      <c r="G21" s="5">
        <v>18</v>
      </c>
      <c r="H21" s="4"/>
      <c r="I21" s="13">
        <v>0</v>
      </c>
      <c r="J21" s="13"/>
      <c r="K21" s="13">
        <v>0</v>
      </c>
      <c r="L21" s="13"/>
      <c r="M21" s="13">
        <v>0</v>
      </c>
      <c r="N21" s="13"/>
      <c r="O21" s="13">
        <v>107453095871</v>
      </c>
      <c r="P21" s="13"/>
      <c r="Q21" s="13">
        <v>0</v>
      </c>
      <c r="R21" s="13"/>
      <c r="S21" s="13">
        <f t="shared" si="0"/>
        <v>107453095871</v>
      </c>
    </row>
    <row r="22" spans="1:19" ht="18.75" x14ac:dyDescent="0.45">
      <c r="A22" s="2" t="s">
        <v>226</v>
      </c>
      <c r="C22" s="13">
        <v>0</v>
      </c>
      <c r="D22" s="4"/>
      <c r="E22" s="4" t="s">
        <v>227</v>
      </c>
      <c r="F22" s="4"/>
      <c r="G22" s="5">
        <v>18</v>
      </c>
      <c r="H22" s="4"/>
      <c r="I22" s="13">
        <v>0</v>
      </c>
      <c r="J22" s="13"/>
      <c r="K22" s="13">
        <v>0</v>
      </c>
      <c r="L22" s="13"/>
      <c r="M22" s="13">
        <v>0</v>
      </c>
      <c r="N22" s="13"/>
      <c r="O22" s="13">
        <v>100602689352</v>
      </c>
      <c r="P22" s="13"/>
      <c r="Q22" s="13">
        <v>0</v>
      </c>
      <c r="R22" s="13"/>
      <c r="S22" s="13">
        <f t="shared" si="0"/>
        <v>100602689352</v>
      </c>
    </row>
    <row r="23" spans="1:19" ht="18.75" x14ac:dyDescent="0.45">
      <c r="A23" s="2" t="s">
        <v>81</v>
      </c>
      <c r="C23" s="13">
        <v>0</v>
      </c>
      <c r="D23" s="4"/>
      <c r="E23" s="4" t="s">
        <v>83</v>
      </c>
      <c r="F23" s="4"/>
      <c r="G23" s="5">
        <v>18.5</v>
      </c>
      <c r="H23" s="4"/>
      <c r="I23" s="13">
        <v>1518022</v>
      </c>
      <c r="J23" s="13"/>
      <c r="K23" s="13">
        <v>0</v>
      </c>
      <c r="L23" s="13"/>
      <c r="M23" s="13">
        <v>1518022</v>
      </c>
      <c r="N23" s="13"/>
      <c r="O23" s="13">
        <v>7642229</v>
      </c>
      <c r="P23" s="13"/>
      <c r="Q23" s="13">
        <v>0</v>
      </c>
      <c r="R23" s="13"/>
      <c r="S23" s="13">
        <f t="shared" si="0"/>
        <v>7642229</v>
      </c>
    </row>
    <row r="24" spans="1:19" ht="18.75" x14ac:dyDescent="0.45">
      <c r="A24" s="2" t="s">
        <v>95</v>
      </c>
      <c r="C24" s="13">
        <v>0</v>
      </c>
      <c r="D24" s="4"/>
      <c r="E24" s="4" t="s">
        <v>97</v>
      </c>
      <c r="F24" s="4"/>
      <c r="G24" s="5">
        <v>18</v>
      </c>
      <c r="H24" s="4"/>
      <c r="I24" s="13">
        <v>61292284</v>
      </c>
      <c r="J24" s="13"/>
      <c r="K24" s="13">
        <v>0</v>
      </c>
      <c r="L24" s="13"/>
      <c r="M24" s="13">
        <v>61292284</v>
      </c>
      <c r="N24" s="13"/>
      <c r="O24" s="13">
        <v>304229437</v>
      </c>
      <c r="P24" s="13"/>
      <c r="Q24" s="13">
        <v>0</v>
      </c>
      <c r="R24" s="13"/>
      <c r="S24" s="13">
        <f t="shared" si="0"/>
        <v>304229437</v>
      </c>
    </row>
    <row r="25" spans="1:19" ht="18.75" x14ac:dyDescent="0.45">
      <c r="A25" s="2" t="s">
        <v>228</v>
      </c>
      <c r="C25" s="13">
        <v>0</v>
      </c>
      <c r="D25" s="4"/>
      <c r="E25" s="4" t="s">
        <v>229</v>
      </c>
      <c r="F25" s="4"/>
      <c r="G25" s="5">
        <v>15</v>
      </c>
      <c r="H25" s="4"/>
      <c r="I25" s="13">
        <v>0</v>
      </c>
      <c r="J25" s="13"/>
      <c r="K25" s="13">
        <v>0</v>
      </c>
      <c r="L25" s="13"/>
      <c r="M25" s="13">
        <v>0</v>
      </c>
      <c r="N25" s="13"/>
      <c r="O25" s="13">
        <v>10684933</v>
      </c>
      <c r="P25" s="13"/>
      <c r="Q25" s="13">
        <v>0</v>
      </c>
      <c r="R25" s="13"/>
      <c r="S25" s="13">
        <f t="shared" si="0"/>
        <v>10684933</v>
      </c>
    </row>
    <row r="26" spans="1:19" ht="18.75" x14ac:dyDescent="0.45">
      <c r="A26" s="2" t="s">
        <v>92</v>
      </c>
      <c r="C26" s="13">
        <v>0</v>
      </c>
      <c r="D26" s="4"/>
      <c r="E26" s="4" t="s">
        <v>94</v>
      </c>
      <c r="F26" s="4"/>
      <c r="G26" s="5">
        <v>17</v>
      </c>
      <c r="H26" s="4"/>
      <c r="I26" s="13">
        <v>23207365723</v>
      </c>
      <c r="J26" s="13"/>
      <c r="K26" s="13">
        <v>0</v>
      </c>
      <c r="L26" s="13"/>
      <c r="M26" s="13">
        <v>23207365723</v>
      </c>
      <c r="N26" s="13"/>
      <c r="O26" s="13">
        <v>111449553932</v>
      </c>
      <c r="P26" s="13"/>
      <c r="Q26" s="13">
        <v>0</v>
      </c>
      <c r="R26" s="13"/>
      <c r="S26" s="13">
        <f t="shared" si="0"/>
        <v>111449553932</v>
      </c>
    </row>
    <row r="27" spans="1:19" ht="18.75" x14ac:dyDescent="0.45">
      <c r="A27" s="2" t="s">
        <v>108</v>
      </c>
      <c r="C27" s="13">
        <v>0</v>
      </c>
      <c r="D27" s="4"/>
      <c r="E27" s="4" t="s">
        <v>110</v>
      </c>
      <c r="F27" s="4"/>
      <c r="G27" s="5">
        <v>18</v>
      </c>
      <c r="H27" s="4"/>
      <c r="I27" s="13">
        <v>23076566</v>
      </c>
      <c r="J27" s="13"/>
      <c r="K27" s="13">
        <v>0</v>
      </c>
      <c r="L27" s="13"/>
      <c r="M27" s="13">
        <v>23076566</v>
      </c>
      <c r="N27" s="13"/>
      <c r="O27" s="13">
        <v>112409827</v>
      </c>
      <c r="P27" s="13"/>
      <c r="Q27" s="13">
        <v>0</v>
      </c>
      <c r="R27" s="13"/>
      <c r="S27" s="13">
        <f t="shared" si="0"/>
        <v>112409827</v>
      </c>
    </row>
    <row r="28" spans="1:19" ht="18.75" x14ac:dyDescent="0.45">
      <c r="A28" s="2" t="s">
        <v>147</v>
      </c>
      <c r="C28" s="5">
        <v>27</v>
      </c>
      <c r="D28" s="4"/>
      <c r="E28" s="13">
        <v>0</v>
      </c>
      <c r="F28" s="4"/>
      <c r="G28" s="5">
        <v>0</v>
      </c>
      <c r="H28" s="4"/>
      <c r="I28" s="17">
        <v>1116</v>
      </c>
      <c r="J28" s="13"/>
      <c r="K28" s="13">
        <v>0</v>
      </c>
      <c r="L28" s="13"/>
      <c r="M28" s="13">
        <v>1116</v>
      </c>
      <c r="N28" s="13"/>
      <c r="O28" s="13">
        <v>5338</v>
      </c>
      <c r="P28" s="13"/>
      <c r="Q28" s="13">
        <v>0</v>
      </c>
      <c r="R28" s="13"/>
      <c r="S28" s="13">
        <f t="shared" si="0"/>
        <v>5338</v>
      </c>
    </row>
    <row r="29" spans="1:19" ht="18.75" x14ac:dyDescent="0.45">
      <c r="A29" s="2" t="s">
        <v>155</v>
      </c>
      <c r="C29" s="5">
        <v>30</v>
      </c>
      <c r="D29" s="4"/>
      <c r="E29" s="13">
        <v>0</v>
      </c>
      <c r="F29" s="4"/>
      <c r="G29" s="5">
        <v>0</v>
      </c>
      <c r="H29" s="4"/>
      <c r="I29" s="13">
        <v>3022445</v>
      </c>
      <c r="J29" s="13"/>
      <c r="K29" s="13">
        <v>0</v>
      </c>
      <c r="L29" s="13"/>
      <c r="M29" s="13">
        <v>3022445</v>
      </c>
      <c r="N29" s="13"/>
      <c r="O29" s="13">
        <v>30716313</v>
      </c>
      <c r="P29" s="13"/>
      <c r="Q29" s="13">
        <v>2235257</v>
      </c>
      <c r="R29" s="13"/>
      <c r="S29" s="13">
        <f t="shared" si="0"/>
        <v>28481056</v>
      </c>
    </row>
    <row r="30" spans="1:19" ht="18.75" x14ac:dyDescent="0.45">
      <c r="A30" s="2" t="s">
        <v>158</v>
      </c>
      <c r="C30" s="5">
        <v>31</v>
      </c>
      <c r="D30" s="4"/>
      <c r="E30" s="13">
        <v>0</v>
      </c>
      <c r="F30" s="4"/>
      <c r="G30" s="5">
        <v>0</v>
      </c>
      <c r="H30" s="4"/>
      <c r="I30" s="13">
        <v>0</v>
      </c>
      <c r="J30" s="13"/>
      <c r="K30" s="13">
        <v>0</v>
      </c>
      <c r="L30" s="13"/>
      <c r="M30" s="13">
        <v>0</v>
      </c>
      <c r="N30" s="13"/>
      <c r="O30" s="13">
        <v>18330</v>
      </c>
      <c r="P30" s="13"/>
      <c r="Q30" s="13">
        <v>0</v>
      </c>
      <c r="R30" s="13"/>
      <c r="S30" s="13">
        <f t="shared" si="0"/>
        <v>18330</v>
      </c>
    </row>
    <row r="31" spans="1:19" ht="18.75" x14ac:dyDescent="0.45">
      <c r="A31" s="2" t="s">
        <v>160</v>
      </c>
      <c r="C31" s="5">
        <v>30</v>
      </c>
      <c r="D31" s="4"/>
      <c r="E31" s="13">
        <v>0</v>
      </c>
      <c r="F31" s="4"/>
      <c r="G31" s="5">
        <v>0</v>
      </c>
      <c r="H31" s="4"/>
      <c r="I31" s="13">
        <v>3258</v>
      </c>
      <c r="J31" s="13"/>
      <c r="K31" s="13">
        <v>0</v>
      </c>
      <c r="L31" s="13"/>
      <c r="M31" s="13">
        <v>3258</v>
      </c>
      <c r="N31" s="13"/>
      <c r="O31" s="13">
        <v>15516</v>
      </c>
      <c r="P31" s="13"/>
      <c r="Q31" s="13">
        <v>0</v>
      </c>
      <c r="R31" s="13"/>
      <c r="S31" s="13">
        <f t="shared" si="0"/>
        <v>15516</v>
      </c>
    </row>
    <row r="32" spans="1:19" ht="18.75" x14ac:dyDescent="0.45">
      <c r="A32" s="2" t="s">
        <v>158</v>
      </c>
      <c r="C32" s="5">
        <v>14</v>
      </c>
      <c r="D32" s="4"/>
      <c r="E32" s="13">
        <v>0</v>
      </c>
      <c r="F32" s="4"/>
      <c r="G32" s="5">
        <v>18</v>
      </c>
      <c r="H32" s="4"/>
      <c r="I32" s="13">
        <v>4081808192</v>
      </c>
      <c r="J32" s="13"/>
      <c r="K32" s="13">
        <v>-1</v>
      </c>
      <c r="L32" s="13"/>
      <c r="M32" s="13">
        <v>4081808193</v>
      </c>
      <c r="N32" s="13"/>
      <c r="O32" s="13">
        <v>19882356032</v>
      </c>
      <c r="P32" s="13"/>
      <c r="Q32" s="13">
        <v>16251105</v>
      </c>
      <c r="R32" s="13"/>
      <c r="S32" s="13">
        <f t="shared" si="0"/>
        <v>19866104927</v>
      </c>
    </row>
    <row r="33" spans="1:19" ht="18.75" x14ac:dyDescent="0.45">
      <c r="A33" s="2" t="s">
        <v>158</v>
      </c>
      <c r="C33" s="5">
        <v>6</v>
      </c>
      <c r="D33" s="4"/>
      <c r="E33" s="13">
        <v>0</v>
      </c>
      <c r="F33" s="4"/>
      <c r="G33" s="5">
        <v>19</v>
      </c>
      <c r="H33" s="4"/>
      <c r="I33" s="13">
        <v>2259178072</v>
      </c>
      <c r="J33" s="13"/>
      <c r="K33" s="13">
        <v>0</v>
      </c>
      <c r="L33" s="13"/>
      <c r="M33" s="13">
        <v>2259178072</v>
      </c>
      <c r="N33" s="13"/>
      <c r="O33" s="13">
        <v>11004383512</v>
      </c>
      <c r="P33" s="13"/>
      <c r="Q33" s="13">
        <v>5672656</v>
      </c>
      <c r="R33" s="13"/>
      <c r="S33" s="13">
        <f t="shared" si="0"/>
        <v>10998710856</v>
      </c>
    </row>
    <row r="34" spans="1:19" ht="18.75" x14ac:dyDescent="0.45">
      <c r="A34" s="2" t="s">
        <v>158</v>
      </c>
      <c r="C34" s="5">
        <v>19</v>
      </c>
      <c r="D34" s="4"/>
      <c r="E34" s="13">
        <v>0</v>
      </c>
      <c r="F34" s="4"/>
      <c r="G34" s="5">
        <v>18</v>
      </c>
      <c r="H34" s="4"/>
      <c r="I34" s="13">
        <v>1880383554</v>
      </c>
      <c r="J34" s="13"/>
      <c r="K34" s="13">
        <v>0</v>
      </c>
      <c r="L34" s="13"/>
      <c r="M34" s="13">
        <v>1880383554</v>
      </c>
      <c r="N34" s="13"/>
      <c r="O34" s="13">
        <v>9159287634</v>
      </c>
      <c r="P34" s="13"/>
      <c r="Q34" s="13">
        <v>7319998</v>
      </c>
      <c r="R34" s="13"/>
      <c r="S34" s="13">
        <f t="shared" si="0"/>
        <v>9151967636</v>
      </c>
    </row>
    <row r="35" spans="1:19" ht="18.75" x14ac:dyDescent="0.45">
      <c r="A35" s="2" t="s">
        <v>173</v>
      </c>
      <c r="C35" s="5">
        <v>28</v>
      </c>
      <c r="D35" s="4"/>
      <c r="E35" s="13">
        <v>0</v>
      </c>
      <c r="F35" s="4"/>
      <c r="G35" s="5">
        <v>8</v>
      </c>
      <c r="H35" s="4"/>
      <c r="I35" s="13">
        <v>31565932</v>
      </c>
      <c r="J35" s="13"/>
      <c r="K35" s="13">
        <v>192539</v>
      </c>
      <c r="L35" s="13"/>
      <c r="M35" s="13">
        <v>31373393</v>
      </c>
      <c r="N35" s="13"/>
      <c r="O35" s="13">
        <v>101495101</v>
      </c>
      <c r="P35" s="13"/>
      <c r="Q35" s="13">
        <v>619012</v>
      </c>
      <c r="R35" s="13"/>
      <c r="S35" s="13">
        <f t="shared" si="0"/>
        <v>100876089</v>
      </c>
    </row>
    <row r="36" spans="1:19" ht="18.75" x14ac:dyDescent="0.45">
      <c r="A36" s="2" t="s">
        <v>176</v>
      </c>
      <c r="C36" s="5">
        <v>11</v>
      </c>
      <c r="D36" s="4"/>
      <c r="E36" s="13">
        <v>0</v>
      </c>
      <c r="F36" s="4"/>
      <c r="G36" s="5">
        <v>0</v>
      </c>
      <c r="H36" s="4"/>
      <c r="I36" s="13">
        <v>0</v>
      </c>
      <c r="J36" s="13"/>
      <c r="K36" s="13">
        <v>0</v>
      </c>
      <c r="L36" s="13"/>
      <c r="M36" s="13">
        <v>0</v>
      </c>
      <c r="N36" s="13"/>
      <c r="O36" s="13">
        <v>17846</v>
      </c>
      <c r="P36" s="13"/>
      <c r="Q36" s="13">
        <v>0</v>
      </c>
      <c r="R36" s="13"/>
      <c r="S36" s="13">
        <f t="shared" si="0"/>
        <v>17846</v>
      </c>
    </row>
    <row r="37" spans="1:19" ht="18.75" x14ac:dyDescent="0.45">
      <c r="A37" s="2" t="s">
        <v>179</v>
      </c>
      <c r="C37" s="5">
        <v>6</v>
      </c>
      <c r="D37" s="4"/>
      <c r="E37" s="13">
        <v>0</v>
      </c>
      <c r="F37" s="4"/>
      <c r="G37" s="5">
        <v>0</v>
      </c>
      <c r="H37" s="4"/>
      <c r="I37" s="13">
        <v>4998</v>
      </c>
      <c r="J37" s="13"/>
      <c r="K37" s="13">
        <v>0</v>
      </c>
      <c r="L37" s="13"/>
      <c r="M37" s="13">
        <v>4998</v>
      </c>
      <c r="N37" s="13"/>
      <c r="O37" s="13">
        <v>23953</v>
      </c>
      <c r="P37" s="13"/>
      <c r="Q37" s="13">
        <v>0</v>
      </c>
      <c r="R37" s="13"/>
      <c r="S37" s="13">
        <f t="shared" si="0"/>
        <v>23953</v>
      </c>
    </row>
    <row r="38" spans="1:19" ht="18.75" x14ac:dyDescent="0.45">
      <c r="A38" s="2" t="s">
        <v>182</v>
      </c>
      <c r="C38" s="5">
        <v>31</v>
      </c>
      <c r="D38" s="4"/>
      <c r="E38" s="13">
        <v>0</v>
      </c>
      <c r="F38" s="4"/>
      <c r="G38" s="5">
        <v>18</v>
      </c>
      <c r="H38" s="4"/>
      <c r="I38" s="13">
        <v>1001089947</v>
      </c>
      <c r="J38" s="13"/>
      <c r="K38" s="13">
        <v>0</v>
      </c>
      <c r="L38" s="13"/>
      <c r="M38" s="13">
        <v>1001089947</v>
      </c>
      <c r="N38" s="13"/>
      <c r="O38" s="13">
        <v>3959994027</v>
      </c>
      <c r="P38" s="13"/>
      <c r="Q38" s="13">
        <v>0</v>
      </c>
      <c r="R38" s="13"/>
      <c r="S38" s="13">
        <f t="shared" si="0"/>
        <v>3959994027</v>
      </c>
    </row>
    <row r="39" spans="1:19" ht="18.75" x14ac:dyDescent="0.45">
      <c r="A39" s="2" t="s">
        <v>185</v>
      </c>
      <c r="C39" s="5">
        <v>21</v>
      </c>
      <c r="D39" s="4"/>
      <c r="E39" s="13">
        <v>0</v>
      </c>
      <c r="F39" s="4"/>
      <c r="G39" s="5">
        <v>20</v>
      </c>
      <c r="H39" s="4"/>
      <c r="I39" s="13">
        <v>2038356144</v>
      </c>
      <c r="J39" s="13"/>
      <c r="K39" s="13">
        <v>-1</v>
      </c>
      <c r="L39" s="13"/>
      <c r="M39" s="13">
        <v>2038356145</v>
      </c>
      <c r="N39" s="13"/>
      <c r="O39" s="13">
        <v>15540853354</v>
      </c>
      <c r="P39" s="13"/>
      <c r="Q39" s="13">
        <v>5760015</v>
      </c>
      <c r="R39" s="13"/>
      <c r="S39" s="13">
        <f t="shared" si="0"/>
        <v>15535093339</v>
      </c>
    </row>
    <row r="40" spans="1:19" ht="18.75" x14ac:dyDescent="0.45">
      <c r="A40" s="2" t="s">
        <v>173</v>
      </c>
      <c r="C40" s="5">
        <v>17</v>
      </c>
      <c r="D40" s="4"/>
      <c r="E40" s="13">
        <v>0</v>
      </c>
      <c r="F40" s="4"/>
      <c r="G40" s="5">
        <v>22</v>
      </c>
      <c r="H40" s="4"/>
      <c r="I40" s="13">
        <v>0</v>
      </c>
      <c r="J40" s="13"/>
      <c r="K40" s="13">
        <v>0</v>
      </c>
      <c r="L40" s="13"/>
      <c r="M40" s="13">
        <v>0</v>
      </c>
      <c r="N40" s="13"/>
      <c r="O40" s="13">
        <v>37550684877</v>
      </c>
      <c r="P40" s="13"/>
      <c r="Q40" s="13">
        <v>0</v>
      </c>
      <c r="R40" s="13"/>
      <c r="S40" s="13">
        <f t="shared" si="0"/>
        <v>37550684877</v>
      </c>
    </row>
    <row r="41" spans="1:19" ht="18.75" x14ac:dyDescent="0.45">
      <c r="A41" s="2" t="s">
        <v>179</v>
      </c>
      <c r="C41" s="5">
        <v>30</v>
      </c>
      <c r="D41" s="4"/>
      <c r="E41" s="13">
        <v>0</v>
      </c>
      <c r="F41" s="4"/>
      <c r="G41" s="5">
        <v>22</v>
      </c>
      <c r="H41" s="4"/>
      <c r="I41" s="13">
        <v>0</v>
      </c>
      <c r="J41" s="13"/>
      <c r="K41" s="13">
        <v>0</v>
      </c>
      <c r="L41" s="13"/>
      <c r="M41" s="13">
        <v>0</v>
      </c>
      <c r="N41" s="13"/>
      <c r="O41" s="13">
        <v>12163287653</v>
      </c>
      <c r="P41" s="13"/>
      <c r="Q41" s="13">
        <v>0</v>
      </c>
      <c r="R41" s="13"/>
      <c r="S41" s="13">
        <f t="shared" si="0"/>
        <v>12163287653</v>
      </c>
    </row>
    <row r="42" spans="1:19" ht="18.75" x14ac:dyDescent="0.45">
      <c r="A42" s="2" t="s">
        <v>179</v>
      </c>
      <c r="C42" s="5">
        <v>7</v>
      </c>
      <c r="D42" s="4"/>
      <c r="E42" s="13">
        <v>0</v>
      </c>
      <c r="F42" s="4"/>
      <c r="G42" s="5">
        <v>22</v>
      </c>
      <c r="H42" s="4"/>
      <c r="I42" s="13">
        <v>0</v>
      </c>
      <c r="J42" s="13"/>
      <c r="K42" s="13">
        <v>0</v>
      </c>
      <c r="L42" s="13"/>
      <c r="M42" s="13">
        <v>0</v>
      </c>
      <c r="N42" s="13"/>
      <c r="O42" s="13">
        <v>9161643820</v>
      </c>
      <c r="P42" s="13"/>
      <c r="Q42" s="13">
        <v>0</v>
      </c>
      <c r="R42" s="13"/>
      <c r="S42" s="13">
        <f t="shared" si="0"/>
        <v>9161643820</v>
      </c>
    </row>
    <row r="43" spans="1:19" ht="18.75" x14ac:dyDescent="0.45">
      <c r="A43" s="2" t="s">
        <v>179</v>
      </c>
      <c r="C43" s="5">
        <v>12</v>
      </c>
      <c r="D43" s="4"/>
      <c r="E43" s="13">
        <v>0</v>
      </c>
      <c r="F43" s="4"/>
      <c r="G43" s="5">
        <v>22</v>
      </c>
      <c r="H43" s="4"/>
      <c r="I43" s="13">
        <v>0</v>
      </c>
      <c r="J43" s="13"/>
      <c r="K43" s="13">
        <v>0</v>
      </c>
      <c r="L43" s="13"/>
      <c r="M43" s="13">
        <v>0</v>
      </c>
      <c r="N43" s="13"/>
      <c r="O43" s="13">
        <v>79169863003</v>
      </c>
      <c r="P43" s="13"/>
      <c r="Q43" s="13">
        <v>0</v>
      </c>
      <c r="R43" s="13"/>
      <c r="S43" s="13">
        <f t="shared" si="0"/>
        <v>79169863003</v>
      </c>
    </row>
    <row r="44" spans="1:19" ht="18.75" x14ac:dyDescent="0.45">
      <c r="A44" s="2" t="s">
        <v>179</v>
      </c>
      <c r="C44" s="5">
        <v>13</v>
      </c>
      <c r="D44" s="4"/>
      <c r="E44" s="13">
        <v>0</v>
      </c>
      <c r="F44" s="4"/>
      <c r="G44" s="5">
        <v>22</v>
      </c>
      <c r="H44" s="4"/>
      <c r="I44" s="13">
        <v>0</v>
      </c>
      <c r="J44" s="13"/>
      <c r="K44" s="13">
        <v>0</v>
      </c>
      <c r="L44" s="13"/>
      <c r="M44" s="13">
        <v>0</v>
      </c>
      <c r="N44" s="13"/>
      <c r="O44" s="13">
        <v>75945205420</v>
      </c>
      <c r="P44" s="13"/>
      <c r="Q44" s="13">
        <v>0</v>
      </c>
      <c r="R44" s="13"/>
      <c r="S44" s="13">
        <f t="shared" si="0"/>
        <v>75945205420</v>
      </c>
    </row>
    <row r="45" spans="1:19" ht="18.75" x14ac:dyDescent="0.45">
      <c r="A45" s="2" t="s">
        <v>173</v>
      </c>
      <c r="C45" s="5">
        <v>13</v>
      </c>
      <c r="D45" s="4"/>
      <c r="E45" s="13">
        <v>0</v>
      </c>
      <c r="F45" s="4"/>
      <c r="G45" s="5">
        <v>22</v>
      </c>
      <c r="H45" s="4"/>
      <c r="I45" s="13">
        <v>0</v>
      </c>
      <c r="J45" s="13"/>
      <c r="K45" s="13">
        <v>0</v>
      </c>
      <c r="L45" s="13"/>
      <c r="M45" s="13">
        <v>0</v>
      </c>
      <c r="N45" s="13"/>
      <c r="O45" s="13">
        <v>43198356162</v>
      </c>
      <c r="P45" s="13"/>
      <c r="Q45" s="13">
        <v>0</v>
      </c>
      <c r="R45" s="13"/>
      <c r="S45" s="13">
        <f t="shared" si="0"/>
        <v>43198356162</v>
      </c>
    </row>
    <row r="46" spans="1:19" ht="18.75" x14ac:dyDescent="0.45">
      <c r="A46" s="2" t="s">
        <v>185</v>
      </c>
      <c r="C46" s="5">
        <v>13</v>
      </c>
      <c r="D46" s="4"/>
      <c r="E46" s="13">
        <v>0</v>
      </c>
      <c r="F46" s="4"/>
      <c r="G46" s="5">
        <v>20</v>
      </c>
      <c r="H46" s="4"/>
      <c r="I46" s="13">
        <v>7134246566</v>
      </c>
      <c r="J46" s="13"/>
      <c r="K46" s="13">
        <v>0</v>
      </c>
      <c r="L46" s="13"/>
      <c r="M46" s="13">
        <v>7134246566</v>
      </c>
      <c r="N46" s="13"/>
      <c r="O46" s="13">
        <v>31758904068</v>
      </c>
      <c r="P46" s="13"/>
      <c r="Q46" s="13">
        <v>29299268</v>
      </c>
      <c r="R46" s="13"/>
      <c r="S46" s="13">
        <f t="shared" si="0"/>
        <v>31729604800</v>
      </c>
    </row>
    <row r="47" spans="1:19" ht="18.75" x14ac:dyDescent="0.45">
      <c r="A47" s="2" t="s">
        <v>173</v>
      </c>
      <c r="C47" s="5">
        <v>11</v>
      </c>
      <c r="D47" s="4"/>
      <c r="E47" s="13">
        <v>0</v>
      </c>
      <c r="F47" s="4"/>
      <c r="G47" s="5">
        <v>22</v>
      </c>
      <c r="H47" s="4"/>
      <c r="I47" s="13">
        <v>0</v>
      </c>
      <c r="J47" s="13"/>
      <c r="K47" s="13">
        <v>0</v>
      </c>
      <c r="L47" s="13"/>
      <c r="M47" s="13">
        <v>0</v>
      </c>
      <c r="N47" s="13"/>
      <c r="O47" s="13">
        <v>4303561626</v>
      </c>
      <c r="P47" s="13"/>
      <c r="Q47" s="13">
        <v>0</v>
      </c>
      <c r="R47" s="13"/>
      <c r="S47" s="13">
        <f t="shared" si="0"/>
        <v>4303561626</v>
      </c>
    </row>
    <row r="48" spans="1:19" ht="18.75" x14ac:dyDescent="0.45">
      <c r="A48" s="2" t="s">
        <v>176</v>
      </c>
      <c r="C48" s="5">
        <v>13</v>
      </c>
      <c r="D48" s="4"/>
      <c r="E48" s="13">
        <v>0</v>
      </c>
      <c r="F48" s="4"/>
      <c r="G48" s="5">
        <v>23</v>
      </c>
      <c r="H48" s="4"/>
      <c r="I48" s="13">
        <v>0</v>
      </c>
      <c r="J48" s="13"/>
      <c r="K48" s="13">
        <v>0</v>
      </c>
      <c r="L48" s="13"/>
      <c r="M48" s="13">
        <v>0</v>
      </c>
      <c r="N48" s="13"/>
      <c r="O48" s="13">
        <v>31494246546</v>
      </c>
      <c r="P48" s="13"/>
      <c r="Q48" s="13">
        <v>0</v>
      </c>
      <c r="R48" s="13"/>
      <c r="S48" s="13">
        <f t="shared" si="0"/>
        <v>31494246546</v>
      </c>
    </row>
    <row r="49" spans="1:19" ht="18.75" x14ac:dyDescent="0.45">
      <c r="A49" s="2" t="s">
        <v>173</v>
      </c>
      <c r="C49" s="5">
        <v>21</v>
      </c>
      <c r="D49" s="4"/>
      <c r="E49" s="13">
        <v>0</v>
      </c>
      <c r="F49" s="4"/>
      <c r="G49" s="5">
        <v>22</v>
      </c>
      <c r="H49" s="4"/>
      <c r="I49" s="13">
        <v>0</v>
      </c>
      <c r="J49" s="13"/>
      <c r="K49" s="13">
        <v>0</v>
      </c>
      <c r="L49" s="13"/>
      <c r="M49" s="13">
        <v>0</v>
      </c>
      <c r="N49" s="13"/>
      <c r="O49" s="13">
        <v>3427419168</v>
      </c>
      <c r="P49" s="13"/>
      <c r="Q49" s="13">
        <v>0</v>
      </c>
      <c r="R49" s="13"/>
      <c r="S49" s="13">
        <f t="shared" si="0"/>
        <v>3427419168</v>
      </c>
    </row>
    <row r="50" spans="1:19" ht="18.75" x14ac:dyDescent="0.45">
      <c r="A50" s="2" t="s">
        <v>230</v>
      </c>
      <c r="C50" s="5">
        <v>11</v>
      </c>
      <c r="D50" s="4"/>
      <c r="E50" s="13">
        <v>0</v>
      </c>
      <c r="F50" s="4"/>
      <c r="G50" s="5">
        <v>22</v>
      </c>
      <c r="H50" s="4"/>
      <c r="I50" s="13">
        <v>0</v>
      </c>
      <c r="J50" s="13"/>
      <c r="K50" s="13">
        <v>0</v>
      </c>
      <c r="L50" s="13"/>
      <c r="M50" s="13">
        <v>0</v>
      </c>
      <c r="N50" s="13"/>
      <c r="O50" s="13">
        <v>26629041074</v>
      </c>
      <c r="P50" s="13"/>
      <c r="Q50" s="13">
        <v>0</v>
      </c>
      <c r="R50" s="13"/>
      <c r="S50" s="13">
        <f t="shared" si="0"/>
        <v>26629041074</v>
      </c>
    </row>
    <row r="51" spans="1:19" ht="18.75" x14ac:dyDescent="0.45">
      <c r="A51" s="2" t="s">
        <v>173</v>
      </c>
      <c r="C51" s="5">
        <v>7</v>
      </c>
      <c r="D51" s="4"/>
      <c r="E51" s="13">
        <v>0</v>
      </c>
      <c r="F51" s="4"/>
      <c r="G51" s="5">
        <v>22</v>
      </c>
      <c r="H51" s="4"/>
      <c r="I51" s="13">
        <v>6539726024</v>
      </c>
      <c r="J51" s="13"/>
      <c r="K51" s="13">
        <v>0</v>
      </c>
      <c r="L51" s="13"/>
      <c r="M51" s="13">
        <v>6539726024</v>
      </c>
      <c r="N51" s="13"/>
      <c r="O51" s="13">
        <v>41046575315</v>
      </c>
      <c r="P51" s="13"/>
      <c r="Q51" s="13">
        <v>9249017</v>
      </c>
      <c r="R51" s="13"/>
      <c r="S51" s="13">
        <f t="shared" si="0"/>
        <v>41037326298</v>
      </c>
    </row>
    <row r="52" spans="1:19" ht="18.75" x14ac:dyDescent="0.45">
      <c r="A52" s="2" t="s">
        <v>173</v>
      </c>
      <c r="C52" s="5">
        <v>6</v>
      </c>
      <c r="D52" s="4"/>
      <c r="E52" s="13">
        <v>0</v>
      </c>
      <c r="F52" s="4"/>
      <c r="G52" s="5">
        <v>22</v>
      </c>
      <c r="H52" s="4"/>
      <c r="I52" s="13">
        <v>28214246566</v>
      </c>
      <c r="J52" s="13"/>
      <c r="K52" s="13">
        <v>0</v>
      </c>
      <c r="L52" s="13"/>
      <c r="M52" s="13">
        <v>28214246566</v>
      </c>
      <c r="N52" s="13"/>
      <c r="O52" s="13">
        <v>50967671216</v>
      </c>
      <c r="P52" s="13"/>
      <c r="Q52" s="13">
        <v>81989846</v>
      </c>
      <c r="R52" s="13"/>
      <c r="S52" s="13">
        <f t="shared" si="0"/>
        <v>50885681370</v>
      </c>
    </row>
    <row r="53" spans="1:19" ht="18.75" x14ac:dyDescent="0.45">
      <c r="A53" s="2" t="s">
        <v>173</v>
      </c>
      <c r="C53" s="5">
        <v>7</v>
      </c>
      <c r="D53" s="4"/>
      <c r="E53" s="13">
        <v>0</v>
      </c>
      <c r="F53" s="4"/>
      <c r="G53" s="5">
        <v>22</v>
      </c>
      <c r="H53" s="4"/>
      <c r="I53" s="13">
        <v>3842369307</v>
      </c>
      <c r="J53" s="13"/>
      <c r="K53" s="13">
        <v>0</v>
      </c>
      <c r="L53" s="13"/>
      <c r="M53" s="13">
        <v>3842369307</v>
      </c>
      <c r="N53" s="13"/>
      <c r="O53" s="13">
        <v>6817106835</v>
      </c>
      <c r="P53" s="13"/>
      <c r="Q53" s="13">
        <v>12498215</v>
      </c>
      <c r="R53" s="13"/>
      <c r="S53" s="13">
        <f t="shared" si="0"/>
        <v>6804608620</v>
      </c>
    </row>
    <row r="54" spans="1:19" ht="18.75" x14ac:dyDescent="0.45">
      <c r="A54" s="2" t="s">
        <v>196</v>
      </c>
      <c r="C54" s="5">
        <v>1</v>
      </c>
      <c r="D54" s="4"/>
      <c r="E54" s="13">
        <v>0</v>
      </c>
      <c r="F54" s="4"/>
      <c r="G54" s="5">
        <v>20</v>
      </c>
      <c r="H54" s="4"/>
      <c r="I54" s="13">
        <v>13589041084</v>
      </c>
      <c r="J54" s="13"/>
      <c r="K54" s="13">
        <v>0</v>
      </c>
      <c r="L54" s="13"/>
      <c r="M54" s="13">
        <v>13589041084</v>
      </c>
      <c r="N54" s="13"/>
      <c r="O54" s="13">
        <v>20164383544</v>
      </c>
      <c r="P54" s="13"/>
      <c r="Q54" s="13">
        <v>144038</v>
      </c>
      <c r="R54" s="13"/>
      <c r="S54" s="13">
        <f t="shared" si="0"/>
        <v>20164239506</v>
      </c>
    </row>
    <row r="55" spans="1:19" ht="18.75" x14ac:dyDescent="0.45">
      <c r="A55" s="2" t="s">
        <v>176</v>
      </c>
      <c r="C55" s="5">
        <v>16</v>
      </c>
      <c r="D55" s="4"/>
      <c r="E55" s="13">
        <v>0</v>
      </c>
      <c r="F55" s="4"/>
      <c r="G55" s="5">
        <v>23</v>
      </c>
      <c r="H55" s="4"/>
      <c r="I55" s="13">
        <v>21487671204</v>
      </c>
      <c r="J55" s="13"/>
      <c r="K55" s="13">
        <v>-34347491</v>
      </c>
      <c r="L55" s="13"/>
      <c r="M55" s="13">
        <v>21522018695</v>
      </c>
      <c r="N55" s="13"/>
      <c r="O55" s="13">
        <v>31884931464</v>
      </c>
      <c r="P55" s="13"/>
      <c r="Q55" s="13">
        <v>46352884</v>
      </c>
      <c r="R55" s="13"/>
      <c r="S55" s="13">
        <f t="shared" si="0"/>
        <v>31838578580</v>
      </c>
    </row>
    <row r="56" spans="1:19" ht="18.75" x14ac:dyDescent="0.45">
      <c r="A56" s="2" t="s">
        <v>176</v>
      </c>
      <c r="C56" s="5">
        <v>17</v>
      </c>
      <c r="D56" s="4"/>
      <c r="E56" s="13">
        <v>0</v>
      </c>
      <c r="F56" s="4"/>
      <c r="G56" s="5">
        <v>23</v>
      </c>
      <c r="H56" s="4"/>
      <c r="I56" s="13">
        <v>19534246566</v>
      </c>
      <c r="J56" s="13"/>
      <c r="K56" s="13">
        <v>-21778338</v>
      </c>
      <c r="L56" s="13"/>
      <c r="M56" s="13">
        <v>19556024904</v>
      </c>
      <c r="N56" s="13"/>
      <c r="O56" s="13">
        <v>28356164370</v>
      </c>
      <c r="P56" s="13"/>
      <c r="Q56" s="13">
        <v>47215627</v>
      </c>
      <c r="R56" s="13"/>
      <c r="S56" s="13">
        <f t="shared" si="0"/>
        <v>28308948743</v>
      </c>
    </row>
    <row r="57" spans="1:19" ht="18.75" x14ac:dyDescent="0.45">
      <c r="A57" s="2" t="s">
        <v>203</v>
      </c>
      <c r="C57" s="5">
        <v>1</v>
      </c>
      <c r="D57" s="4"/>
      <c r="E57" s="13">
        <v>0</v>
      </c>
      <c r="F57" s="4"/>
      <c r="G57" s="5">
        <v>20</v>
      </c>
      <c r="H57" s="4"/>
      <c r="I57" s="13">
        <v>12230136957</v>
      </c>
      <c r="J57" s="13"/>
      <c r="K57" s="13">
        <v>475326</v>
      </c>
      <c r="L57" s="13"/>
      <c r="M57" s="13">
        <v>12229661631</v>
      </c>
      <c r="N57" s="13"/>
      <c r="O57" s="13">
        <v>12230136957</v>
      </c>
      <c r="P57" s="13"/>
      <c r="Q57" s="13">
        <v>475326</v>
      </c>
      <c r="R57" s="13"/>
      <c r="S57" s="13">
        <f t="shared" si="0"/>
        <v>12229661631</v>
      </c>
    </row>
    <row r="58" spans="1:19" ht="18.75" x14ac:dyDescent="0.45">
      <c r="A58" s="2" t="s">
        <v>205</v>
      </c>
      <c r="C58" s="5">
        <v>5</v>
      </c>
      <c r="D58" s="4"/>
      <c r="E58" s="13">
        <v>0</v>
      </c>
      <c r="F58" s="4"/>
      <c r="G58" s="5">
        <v>22</v>
      </c>
      <c r="H58" s="4"/>
      <c r="I58" s="13">
        <v>34320000000</v>
      </c>
      <c r="J58" s="13"/>
      <c r="K58" s="13">
        <v>103119366</v>
      </c>
      <c r="L58" s="13"/>
      <c r="M58" s="13">
        <v>34216880634</v>
      </c>
      <c r="N58" s="13"/>
      <c r="O58" s="13">
        <v>34320000000</v>
      </c>
      <c r="P58" s="13"/>
      <c r="Q58" s="13">
        <v>103119366</v>
      </c>
      <c r="R58" s="13"/>
      <c r="S58" s="13">
        <f t="shared" si="0"/>
        <v>34216880634</v>
      </c>
    </row>
    <row r="59" spans="1:19" ht="18.75" x14ac:dyDescent="0.45">
      <c r="A59" s="2" t="s">
        <v>173</v>
      </c>
      <c r="C59" s="5">
        <v>25</v>
      </c>
      <c r="D59" s="4"/>
      <c r="E59" s="13">
        <v>0</v>
      </c>
      <c r="F59" s="4"/>
      <c r="G59" s="5">
        <v>22</v>
      </c>
      <c r="H59" s="4"/>
      <c r="I59" s="13">
        <v>7232876712</v>
      </c>
      <c r="J59" s="13"/>
      <c r="K59" s="13">
        <v>107370639</v>
      </c>
      <c r="L59" s="13"/>
      <c r="M59" s="13">
        <v>7125506073</v>
      </c>
      <c r="N59" s="13"/>
      <c r="O59" s="13">
        <v>7232876712</v>
      </c>
      <c r="P59" s="13"/>
      <c r="Q59" s="13">
        <v>107370639</v>
      </c>
      <c r="R59" s="13"/>
      <c r="S59" s="13">
        <f t="shared" si="0"/>
        <v>7125506073</v>
      </c>
    </row>
    <row r="60" spans="1:19" ht="18.75" x14ac:dyDescent="0.45">
      <c r="A60" s="2" t="s">
        <v>210</v>
      </c>
      <c r="C60" s="5">
        <v>1</v>
      </c>
      <c r="D60" s="4"/>
      <c r="E60" s="13">
        <v>0</v>
      </c>
      <c r="F60" s="4"/>
      <c r="G60" s="5">
        <v>20</v>
      </c>
      <c r="H60" s="4"/>
      <c r="I60" s="13">
        <v>4931506848</v>
      </c>
      <c r="J60" s="13"/>
      <c r="K60" s="13">
        <v>180048</v>
      </c>
      <c r="L60" s="13"/>
      <c r="M60" s="13">
        <v>4931326800</v>
      </c>
      <c r="N60" s="13"/>
      <c r="O60" s="13">
        <v>4931506848</v>
      </c>
      <c r="P60" s="13"/>
      <c r="Q60" s="13">
        <v>180048</v>
      </c>
      <c r="R60" s="13"/>
      <c r="S60" s="13">
        <f t="shared" si="0"/>
        <v>4931326800</v>
      </c>
    </row>
    <row r="61" spans="1:19" ht="18.75" thickBot="1" x14ac:dyDescent="0.45">
      <c r="C61" s="4"/>
      <c r="D61" s="4"/>
      <c r="E61" s="4"/>
      <c r="F61" s="4"/>
      <c r="G61" s="4"/>
      <c r="H61" s="4"/>
      <c r="I61" s="15">
        <f>SUM(I8:I60)</f>
        <v>575611654018</v>
      </c>
      <c r="J61" s="13"/>
      <c r="K61" s="15">
        <f>SUM(K8:K60)</f>
        <v>155212087</v>
      </c>
      <c r="L61" s="13"/>
      <c r="M61" s="15">
        <f>SUM(M8:M60)</f>
        <v>575456441931</v>
      </c>
      <c r="N61" s="13"/>
      <c r="O61" s="15">
        <f>SUM(O8:O60)</f>
        <v>2271281866470</v>
      </c>
      <c r="P61" s="13"/>
      <c r="Q61" s="15">
        <f>SUM(Q8:Q60)</f>
        <v>475752317</v>
      </c>
      <c r="R61" s="13"/>
      <c r="S61" s="15">
        <f>SUM(S8:S60)</f>
        <v>2270806114153</v>
      </c>
    </row>
    <row r="62" spans="1:19" ht="18.75" thickTop="1" x14ac:dyDescent="0.4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3"/>
  <sheetViews>
    <sheetView rightToLeft="1" workbookViewId="0">
      <selection activeCell="O8" sqref="O8:S12"/>
    </sheetView>
  </sheetViews>
  <sheetFormatPr defaultRowHeight="18" x14ac:dyDescent="0.4"/>
  <cols>
    <col min="1" max="1" width="28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40.8554687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27.285156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29.4257812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29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7.75" x14ac:dyDescent="0.4">
      <c r="A3" s="28" t="s">
        <v>212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27.75" x14ac:dyDescent="0.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6" spans="1:19" ht="27.75" x14ac:dyDescent="0.4">
      <c r="A6" s="32" t="s">
        <v>3</v>
      </c>
      <c r="C6" s="30" t="s">
        <v>231</v>
      </c>
      <c r="D6" s="30" t="s">
        <v>231</v>
      </c>
      <c r="E6" s="30" t="s">
        <v>231</v>
      </c>
      <c r="F6" s="30" t="s">
        <v>231</v>
      </c>
      <c r="G6" s="30" t="s">
        <v>231</v>
      </c>
      <c r="I6" s="30" t="s">
        <v>214</v>
      </c>
      <c r="J6" s="30" t="s">
        <v>214</v>
      </c>
      <c r="K6" s="30" t="s">
        <v>214</v>
      </c>
      <c r="L6" s="30" t="s">
        <v>214</v>
      </c>
      <c r="M6" s="30" t="s">
        <v>214</v>
      </c>
      <c r="O6" s="30" t="s">
        <v>215</v>
      </c>
      <c r="P6" s="30" t="s">
        <v>215</v>
      </c>
      <c r="Q6" s="30" t="s">
        <v>215</v>
      </c>
      <c r="R6" s="30" t="s">
        <v>215</v>
      </c>
      <c r="S6" s="30" t="s">
        <v>215</v>
      </c>
    </row>
    <row r="7" spans="1:19" ht="27.75" x14ac:dyDescent="0.4">
      <c r="A7" s="30" t="s">
        <v>3</v>
      </c>
      <c r="C7" s="31" t="s">
        <v>232</v>
      </c>
      <c r="E7" s="31" t="s">
        <v>233</v>
      </c>
      <c r="G7" s="31" t="s">
        <v>234</v>
      </c>
      <c r="I7" s="31" t="s">
        <v>235</v>
      </c>
      <c r="K7" s="31" t="s">
        <v>219</v>
      </c>
      <c r="M7" s="31" t="s">
        <v>236</v>
      </c>
      <c r="O7" s="31" t="s">
        <v>235</v>
      </c>
      <c r="Q7" s="31" t="s">
        <v>219</v>
      </c>
      <c r="S7" s="31" t="s">
        <v>236</v>
      </c>
    </row>
    <row r="8" spans="1:19" ht="18.75" x14ac:dyDescent="0.45">
      <c r="A8" s="2" t="s">
        <v>22</v>
      </c>
      <c r="C8" s="4" t="s">
        <v>237</v>
      </c>
      <c r="D8" s="4"/>
      <c r="E8" s="5">
        <v>56139402</v>
      </c>
      <c r="F8" s="4"/>
      <c r="G8" s="5">
        <v>720</v>
      </c>
      <c r="H8" s="4"/>
      <c r="I8" s="5">
        <v>0</v>
      </c>
      <c r="J8" s="4"/>
      <c r="K8" s="5">
        <v>0</v>
      </c>
      <c r="L8" s="4"/>
      <c r="M8" s="5">
        <v>0</v>
      </c>
      <c r="O8" s="5">
        <v>40420369440</v>
      </c>
      <c r="P8" s="4"/>
      <c r="Q8" s="5">
        <v>4997956846</v>
      </c>
      <c r="R8" s="4"/>
      <c r="S8" s="5">
        <v>35422412594</v>
      </c>
    </row>
    <row r="9" spans="1:19" ht="18.75" x14ac:dyDescent="0.45">
      <c r="A9" s="2" t="s">
        <v>23</v>
      </c>
      <c r="C9" s="4" t="s">
        <v>76</v>
      </c>
      <c r="D9" s="4"/>
      <c r="E9" s="5">
        <v>1800000</v>
      </c>
      <c r="F9" s="4"/>
      <c r="G9" s="5">
        <v>1930</v>
      </c>
      <c r="H9" s="4"/>
      <c r="I9" s="5">
        <v>0</v>
      </c>
      <c r="J9" s="4"/>
      <c r="K9" s="5">
        <v>0</v>
      </c>
      <c r="L9" s="4"/>
      <c r="M9" s="5">
        <v>0</v>
      </c>
      <c r="O9" s="5">
        <v>3474000000</v>
      </c>
      <c r="P9" s="4"/>
      <c r="Q9" s="5">
        <v>0</v>
      </c>
      <c r="R9" s="4"/>
      <c r="S9" s="5">
        <v>3474000000</v>
      </c>
    </row>
    <row r="10" spans="1:19" ht="18.75" x14ac:dyDescent="0.45">
      <c r="A10" s="2" t="s">
        <v>21</v>
      </c>
      <c r="C10" s="4" t="s">
        <v>238</v>
      </c>
      <c r="D10" s="4"/>
      <c r="E10" s="5">
        <v>325402</v>
      </c>
      <c r="F10" s="4"/>
      <c r="G10" s="5">
        <v>430</v>
      </c>
      <c r="H10" s="4"/>
      <c r="I10" s="5">
        <v>0</v>
      </c>
      <c r="J10" s="4"/>
      <c r="K10" s="5">
        <v>0</v>
      </c>
      <c r="L10" s="4"/>
      <c r="M10" s="5">
        <v>0</v>
      </c>
      <c r="O10" s="5">
        <v>139922860</v>
      </c>
      <c r="P10" s="4"/>
      <c r="Q10" s="5">
        <v>11520990</v>
      </c>
      <c r="R10" s="4"/>
      <c r="S10" s="5">
        <v>128401870</v>
      </c>
    </row>
    <row r="11" spans="1:19" ht="18.75" x14ac:dyDescent="0.45">
      <c r="A11" s="47" t="s">
        <v>283</v>
      </c>
      <c r="C11" s="4" t="s">
        <v>284</v>
      </c>
      <c r="D11" s="4"/>
      <c r="E11" s="5">
        <v>2929830</v>
      </c>
      <c r="F11" s="4"/>
      <c r="G11" s="5">
        <v>350</v>
      </c>
      <c r="H11" s="4"/>
      <c r="I11" s="5">
        <v>0</v>
      </c>
      <c r="J11" s="4"/>
      <c r="K11" s="5">
        <v>0</v>
      </c>
      <c r="L11" s="4"/>
      <c r="M11" s="5">
        <v>0</v>
      </c>
      <c r="O11" s="5">
        <v>1025440500</v>
      </c>
      <c r="P11" s="4"/>
      <c r="Q11" s="5">
        <v>0</v>
      </c>
      <c r="R11" s="4"/>
      <c r="S11" s="5">
        <f>O11-Q11</f>
        <v>1025440500</v>
      </c>
    </row>
    <row r="12" spans="1:19" ht="18.75" thickBot="1" x14ac:dyDescent="0.4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6">
        <f>SUM(O8:O11)</f>
        <v>45059732800</v>
      </c>
      <c r="P12" s="4"/>
      <c r="Q12" s="6">
        <f>SUM(Q8:Q11)</f>
        <v>5009477836</v>
      </c>
      <c r="R12" s="4"/>
      <c r="S12" s="6">
        <f>SUM(S8:S11)</f>
        <v>40050254964</v>
      </c>
    </row>
    <row r="13" spans="1:19" ht="18.75" thickTop="1" x14ac:dyDescent="0.4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4"/>
  <sheetViews>
    <sheetView rightToLeft="1" workbookViewId="0">
      <selection activeCell="Q18" sqref="Q18:Q42"/>
    </sheetView>
  </sheetViews>
  <sheetFormatPr defaultRowHeight="18" x14ac:dyDescent="0.4"/>
  <cols>
    <col min="1" max="1" width="34.710937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38.7109375" style="1" bestFit="1" customWidth="1"/>
    <col min="10" max="10" width="1" style="1" customWidth="1"/>
    <col min="11" max="11" width="10.1406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38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7.75" x14ac:dyDescent="0.4">
      <c r="A3" s="28" t="s">
        <v>212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27.75" x14ac:dyDescent="0.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7" ht="27.75" x14ac:dyDescent="0.4">
      <c r="A6" s="32" t="s">
        <v>3</v>
      </c>
      <c r="C6" s="30" t="s">
        <v>214</v>
      </c>
      <c r="D6" s="30" t="s">
        <v>214</v>
      </c>
      <c r="E6" s="30" t="s">
        <v>214</v>
      </c>
      <c r="F6" s="30" t="s">
        <v>214</v>
      </c>
      <c r="G6" s="30" t="s">
        <v>214</v>
      </c>
      <c r="H6" s="30" t="s">
        <v>214</v>
      </c>
      <c r="I6" s="30" t="s">
        <v>214</v>
      </c>
      <c r="K6" s="30" t="s">
        <v>215</v>
      </c>
      <c r="L6" s="30" t="s">
        <v>215</v>
      </c>
      <c r="M6" s="30" t="s">
        <v>215</v>
      </c>
      <c r="N6" s="30" t="s">
        <v>215</v>
      </c>
      <c r="O6" s="30" t="s">
        <v>215</v>
      </c>
      <c r="P6" s="30" t="s">
        <v>215</v>
      </c>
      <c r="Q6" s="30" t="s">
        <v>215</v>
      </c>
    </row>
    <row r="7" spans="1:17" ht="27.75" x14ac:dyDescent="0.4">
      <c r="A7" s="30" t="s">
        <v>3</v>
      </c>
      <c r="C7" s="31" t="s">
        <v>7</v>
      </c>
      <c r="E7" s="31" t="s">
        <v>239</v>
      </c>
      <c r="G7" s="31" t="s">
        <v>240</v>
      </c>
      <c r="I7" s="31" t="s">
        <v>241</v>
      </c>
      <c r="K7" s="31" t="s">
        <v>7</v>
      </c>
      <c r="M7" s="31" t="s">
        <v>239</v>
      </c>
      <c r="O7" s="31" t="s">
        <v>240</v>
      </c>
      <c r="Q7" s="31" t="s">
        <v>241</v>
      </c>
    </row>
    <row r="8" spans="1:17" ht="18.75" x14ac:dyDescent="0.45">
      <c r="A8" s="2" t="s">
        <v>18</v>
      </c>
      <c r="C8" s="13">
        <v>59405940</v>
      </c>
      <c r="D8" s="13"/>
      <c r="E8" s="13">
        <v>788941061417</v>
      </c>
      <c r="F8" s="13"/>
      <c r="G8" s="13">
        <v>775772359569</v>
      </c>
      <c r="H8" s="13"/>
      <c r="I8" s="13">
        <v>13168701848</v>
      </c>
      <c r="J8" s="13"/>
      <c r="K8" s="13">
        <v>59405940</v>
      </c>
      <c r="L8" s="13"/>
      <c r="M8" s="13">
        <v>788941061417</v>
      </c>
      <c r="N8" s="13"/>
      <c r="O8" s="13">
        <v>780238653285</v>
      </c>
      <c r="P8" s="13"/>
      <c r="Q8" s="13">
        <v>8702408132</v>
      </c>
    </row>
    <row r="9" spans="1:17" ht="18.75" x14ac:dyDescent="0.45">
      <c r="A9" s="2" t="s">
        <v>19</v>
      </c>
      <c r="C9" s="13">
        <v>5487000</v>
      </c>
      <c r="D9" s="13"/>
      <c r="E9" s="13">
        <v>1093483104775</v>
      </c>
      <c r="F9" s="13"/>
      <c r="G9" s="13">
        <v>1075221933107</v>
      </c>
      <c r="H9" s="13"/>
      <c r="I9" s="13">
        <v>18261171668</v>
      </c>
      <c r="J9" s="13"/>
      <c r="K9" s="13">
        <v>5487000</v>
      </c>
      <c r="L9" s="13"/>
      <c r="M9" s="13">
        <v>1093483104775</v>
      </c>
      <c r="N9" s="13"/>
      <c r="O9" s="13">
        <v>1007353426816</v>
      </c>
      <c r="P9" s="13"/>
      <c r="Q9" s="13">
        <v>86129677959</v>
      </c>
    </row>
    <row r="10" spans="1:17" ht="18.75" x14ac:dyDescent="0.45">
      <c r="A10" s="2" t="s">
        <v>25</v>
      </c>
      <c r="C10" s="13">
        <v>6989937</v>
      </c>
      <c r="D10" s="13"/>
      <c r="E10" s="13">
        <v>102684129091</v>
      </c>
      <c r="F10" s="13"/>
      <c r="G10" s="13">
        <v>102477742312</v>
      </c>
      <c r="H10" s="13"/>
      <c r="I10" s="13">
        <v>206386779</v>
      </c>
      <c r="J10" s="13"/>
      <c r="K10" s="13">
        <v>6989937</v>
      </c>
      <c r="L10" s="13"/>
      <c r="M10" s="13">
        <v>102684129091</v>
      </c>
      <c r="N10" s="13"/>
      <c r="O10" s="13">
        <v>101431069628</v>
      </c>
      <c r="P10" s="13"/>
      <c r="Q10" s="13">
        <v>1253059463</v>
      </c>
    </row>
    <row r="11" spans="1:17" ht="18.75" x14ac:dyDescent="0.45">
      <c r="A11" s="2" t="s">
        <v>26</v>
      </c>
      <c r="C11" s="13">
        <v>715846</v>
      </c>
      <c r="D11" s="13"/>
      <c r="E11" s="13">
        <v>162861773590</v>
      </c>
      <c r="F11" s="13"/>
      <c r="G11" s="13">
        <v>163308984609</v>
      </c>
      <c r="H11" s="13"/>
      <c r="I11" s="13">
        <v>-447211018</v>
      </c>
      <c r="J11" s="13"/>
      <c r="K11" s="13">
        <v>715846</v>
      </c>
      <c r="L11" s="13"/>
      <c r="M11" s="13">
        <v>162861773590</v>
      </c>
      <c r="N11" s="13"/>
      <c r="O11" s="13">
        <v>163308984609</v>
      </c>
      <c r="P11" s="13"/>
      <c r="Q11" s="13">
        <v>-447211018</v>
      </c>
    </row>
    <row r="12" spans="1:17" ht="18.75" x14ac:dyDescent="0.45">
      <c r="A12" s="2" t="s">
        <v>27</v>
      </c>
      <c r="C12" s="13">
        <v>300000</v>
      </c>
      <c r="D12" s="13"/>
      <c r="E12" s="13">
        <v>8606484900</v>
      </c>
      <c r="F12" s="13"/>
      <c r="G12" s="13">
        <v>8645634087</v>
      </c>
      <c r="H12" s="13"/>
      <c r="I12" s="13">
        <v>-39149187</v>
      </c>
      <c r="J12" s="13"/>
      <c r="K12" s="13">
        <v>300000</v>
      </c>
      <c r="L12" s="13"/>
      <c r="M12" s="13">
        <v>8606484900</v>
      </c>
      <c r="N12" s="13"/>
      <c r="O12" s="13">
        <v>8645634087</v>
      </c>
      <c r="P12" s="13"/>
      <c r="Q12" s="13">
        <v>-39149187</v>
      </c>
    </row>
    <row r="13" spans="1:17" ht="18.75" x14ac:dyDescent="0.45">
      <c r="A13" s="2" t="s">
        <v>21</v>
      </c>
      <c r="C13" s="13">
        <v>200000</v>
      </c>
      <c r="D13" s="13"/>
      <c r="E13" s="13">
        <v>4433463000</v>
      </c>
      <c r="F13" s="13"/>
      <c r="G13" s="13">
        <v>4428173302</v>
      </c>
      <c r="H13" s="13"/>
      <c r="I13" s="13">
        <v>5289698</v>
      </c>
      <c r="J13" s="13"/>
      <c r="K13" s="13">
        <v>200000</v>
      </c>
      <c r="L13" s="13"/>
      <c r="M13" s="13">
        <v>4433463000</v>
      </c>
      <c r="N13" s="13"/>
      <c r="O13" s="13">
        <v>4462810141</v>
      </c>
      <c r="P13" s="13"/>
      <c r="Q13" s="13">
        <v>-29347141</v>
      </c>
    </row>
    <row r="14" spans="1:17" ht="18.75" x14ac:dyDescent="0.45">
      <c r="A14" s="2" t="s">
        <v>24</v>
      </c>
      <c r="C14" s="13">
        <v>100000</v>
      </c>
      <c r="D14" s="13"/>
      <c r="E14" s="13">
        <v>3459294000</v>
      </c>
      <c r="F14" s="13"/>
      <c r="G14" s="13">
        <v>3445678847</v>
      </c>
      <c r="H14" s="13"/>
      <c r="I14" s="13">
        <v>13615153</v>
      </c>
      <c r="J14" s="13"/>
      <c r="K14" s="13">
        <v>100000</v>
      </c>
      <c r="L14" s="13"/>
      <c r="M14" s="13">
        <v>3459294000</v>
      </c>
      <c r="N14" s="13"/>
      <c r="O14" s="13">
        <v>3418388554</v>
      </c>
      <c r="P14" s="13"/>
      <c r="Q14" s="13">
        <v>40905446</v>
      </c>
    </row>
    <row r="15" spans="1:17" ht="18.75" x14ac:dyDescent="0.45">
      <c r="A15" s="2" t="s">
        <v>22</v>
      </c>
      <c r="C15" s="13">
        <v>41836932</v>
      </c>
      <c r="D15" s="13"/>
      <c r="E15" s="13">
        <v>425445263064</v>
      </c>
      <c r="F15" s="13"/>
      <c r="G15" s="13">
        <v>415366113188</v>
      </c>
      <c r="H15" s="13"/>
      <c r="I15" s="13">
        <v>10079149876</v>
      </c>
      <c r="J15" s="13"/>
      <c r="K15" s="13">
        <v>41836932</v>
      </c>
      <c r="L15" s="13"/>
      <c r="M15" s="13">
        <v>425445263064</v>
      </c>
      <c r="N15" s="13"/>
      <c r="O15" s="13">
        <v>458189885822</v>
      </c>
      <c r="P15" s="13"/>
      <c r="Q15" s="13">
        <v>-32744622757</v>
      </c>
    </row>
    <row r="16" spans="1:17" ht="18.75" x14ac:dyDescent="0.45">
      <c r="A16" s="2" t="s">
        <v>23</v>
      </c>
      <c r="C16" s="13">
        <v>2000</v>
      </c>
      <c r="D16" s="13"/>
      <c r="E16" s="13">
        <v>29403999</v>
      </c>
      <c r="F16" s="13"/>
      <c r="G16" s="13">
        <v>29357279</v>
      </c>
      <c r="H16" s="13"/>
      <c r="I16" s="13">
        <v>46720</v>
      </c>
      <c r="J16" s="13"/>
      <c r="K16" s="13">
        <v>2000</v>
      </c>
      <c r="L16" s="13"/>
      <c r="M16" s="13">
        <v>29403999</v>
      </c>
      <c r="N16" s="13"/>
      <c r="O16" s="13">
        <v>33073660</v>
      </c>
      <c r="P16" s="13"/>
      <c r="Q16" s="13">
        <v>-3669661</v>
      </c>
    </row>
    <row r="17" spans="1:17" ht="18.75" x14ac:dyDescent="0.45">
      <c r="A17" s="2" t="s">
        <v>29</v>
      </c>
      <c r="C17" s="13">
        <v>9700000</v>
      </c>
      <c r="D17" s="13"/>
      <c r="E17" s="13">
        <v>122553442350</v>
      </c>
      <c r="F17" s="13"/>
      <c r="G17" s="13">
        <v>122710099156</v>
      </c>
      <c r="H17" s="13"/>
      <c r="I17" s="13">
        <v>-156656806</v>
      </c>
      <c r="J17" s="13"/>
      <c r="K17" s="13">
        <v>9700000</v>
      </c>
      <c r="L17" s="13"/>
      <c r="M17" s="13">
        <v>122553442350</v>
      </c>
      <c r="N17" s="13"/>
      <c r="O17" s="13">
        <v>122710099156</v>
      </c>
      <c r="P17" s="13"/>
      <c r="Q17" s="13">
        <v>-156656806</v>
      </c>
    </row>
    <row r="18" spans="1:17" ht="18.75" x14ac:dyDescent="0.45">
      <c r="A18" s="2" t="s">
        <v>101</v>
      </c>
      <c r="C18" s="13">
        <v>539400</v>
      </c>
      <c r="D18" s="13"/>
      <c r="E18" s="13">
        <v>539302233750</v>
      </c>
      <c r="F18" s="13"/>
      <c r="G18" s="13">
        <v>539787605760</v>
      </c>
      <c r="H18" s="13"/>
      <c r="I18" s="13">
        <v>-485372010</v>
      </c>
      <c r="J18" s="13"/>
      <c r="K18" s="13">
        <v>539400</v>
      </c>
      <c r="L18" s="13"/>
      <c r="M18" s="13">
        <v>539302233750</v>
      </c>
      <c r="N18" s="13"/>
      <c r="O18" s="13">
        <v>532566459348</v>
      </c>
      <c r="P18" s="13"/>
      <c r="Q18" s="13">
        <v>6735774402</v>
      </c>
    </row>
    <row r="19" spans="1:17" ht="18.75" x14ac:dyDescent="0.45">
      <c r="A19" s="2" t="s">
        <v>53</v>
      </c>
      <c r="C19" s="13">
        <v>17203</v>
      </c>
      <c r="D19" s="13"/>
      <c r="E19" s="13">
        <v>16861904275</v>
      </c>
      <c r="F19" s="13"/>
      <c r="G19" s="13">
        <v>16587394159</v>
      </c>
      <c r="H19" s="13"/>
      <c r="I19" s="13">
        <v>274510116</v>
      </c>
      <c r="J19" s="13"/>
      <c r="K19" s="13">
        <v>17203</v>
      </c>
      <c r="L19" s="13"/>
      <c r="M19" s="13">
        <v>16861904275</v>
      </c>
      <c r="N19" s="13"/>
      <c r="O19" s="13">
        <v>15440447428</v>
      </c>
      <c r="P19" s="13"/>
      <c r="Q19" s="13">
        <v>1421456847</v>
      </c>
    </row>
    <row r="20" spans="1:17" ht="18.75" x14ac:dyDescent="0.45">
      <c r="A20" s="2" t="s">
        <v>59</v>
      </c>
      <c r="C20" s="13">
        <v>166772</v>
      </c>
      <c r="D20" s="13"/>
      <c r="E20" s="13">
        <v>124972958544</v>
      </c>
      <c r="F20" s="13"/>
      <c r="G20" s="13">
        <v>122054977524</v>
      </c>
      <c r="H20" s="13"/>
      <c r="I20" s="13">
        <v>2917981020</v>
      </c>
      <c r="J20" s="13"/>
      <c r="K20" s="13">
        <v>166772</v>
      </c>
      <c r="L20" s="13"/>
      <c r="M20" s="13">
        <v>124972958544</v>
      </c>
      <c r="N20" s="13"/>
      <c r="O20" s="13">
        <v>112467325602</v>
      </c>
      <c r="P20" s="13"/>
      <c r="Q20" s="13">
        <v>12505632942</v>
      </c>
    </row>
    <row r="21" spans="1:17" ht="18.75" x14ac:dyDescent="0.45">
      <c r="A21" s="2" t="s">
        <v>122</v>
      </c>
      <c r="C21" s="13">
        <v>4333000</v>
      </c>
      <c r="D21" s="13"/>
      <c r="E21" s="13">
        <v>4138911226345</v>
      </c>
      <c r="F21" s="13"/>
      <c r="G21" s="13">
        <v>4000072280000</v>
      </c>
      <c r="H21" s="13"/>
      <c r="I21" s="13">
        <v>138838946345</v>
      </c>
      <c r="J21" s="13"/>
      <c r="K21" s="13">
        <v>4333000</v>
      </c>
      <c r="L21" s="13"/>
      <c r="M21" s="13">
        <v>4138911226345</v>
      </c>
      <c r="N21" s="13"/>
      <c r="O21" s="13">
        <v>4000072280000</v>
      </c>
      <c r="P21" s="13"/>
      <c r="Q21" s="13">
        <v>138838946345</v>
      </c>
    </row>
    <row r="22" spans="1:17" ht="18.75" x14ac:dyDescent="0.45">
      <c r="A22" s="2" t="s">
        <v>92</v>
      </c>
      <c r="C22" s="13">
        <v>1596900</v>
      </c>
      <c r="D22" s="13"/>
      <c r="E22" s="13">
        <v>1532746139400</v>
      </c>
      <c r="F22" s="13"/>
      <c r="G22" s="13">
        <v>1553754341173</v>
      </c>
      <c r="H22" s="13"/>
      <c r="I22" s="13">
        <v>-21008201773</v>
      </c>
      <c r="J22" s="13"/>
      <c r="K22" s="13">
        <v>1596900</v>
      </c>
      <c r="L22" s="13"/>
      <c r="M22" s="13">
        <v>1532746139400</v>
      </c>
      <c r="N22" s="13"/>
      <c r="O22" s="13">
        <v>1582036700666</v>
      </c>
      <c r="P22" s="13"/>
      <c r="Q22" s="13">
        <v>-49290561266</v>
      </c>
    </row>
    <row r="23" spans="1:17" ht="18.75" x14ac:dyDescent="0.45">
      <c r="A23" s="2" t="s">
        <v>62</v>
      </c>
      <c r="C23" s="13">
        <v>25500</v>
      </c>
      <c r="D23" s="13"/>
      <c r="E23" s="13">
        <v>22359701569</v>
      </c>
      <c r="F23" s="13"/>
      <c r="G23" s="13">
        <v>22078997456</v>
      </c>
      <c r="H23" s="13"/>
      <c r="I23" s="13">
        <v>280704113</v>
      </c>
      <c r="J23" s="13"/>
      <c r="K23" s="13">
        <v>25500</v>
      </c>
      <c r="L23" s="13"/>
      <c r="M23" s="13">
        <v>22359701569</v>
      </c>
      <c r="N23" s="13"/>
      <c r="O23" s="13">
        <v>20187240396</v>
      </c>
      <c r="P23" s="13"/>
      <c r="Q23" s="13">
        <v>2172461173</v>
      </c>
    </row>
    <row r="24" spans="1:17" ht="18.75" x14ac:dyDescent="0.45">
      <c r="A24" s="2" t="s">
        <v>68</v>
      </c>
      <c r="C24" s="13">
        <v>45170</v>
      </c>
      <c r="D24" s="13"/>
      <c r="E24" s="13">
        <v>34374010681</v>
      </c>
      <c r="F24" s="13"/>
      <c r="G24" s="13">
        <v>33927811969</v>
      </c>
      <c r="H24" s="13"/>
      <c r="I24" s="13">
        <v>446198712</v>
      </c>
      <c r="J24" s="13"/>
      <c r="K24" s="13">
        <v>45170</v>
      </c>
      <c r="L24" s="13"/>
      <c r="M24" s="13">
        <v>34374010681</v>
      </c>
      <c r="N24" s="13"/>
      <c r="O24" s="13">
        <v>30258414668</v>
      </c>
      <c r="P24" s="13"/>
      <c r="Q24" s="13">
        <v>4115596013</v>
      </c>
    </row>
    <row r="25" spans="1:17" ht="18.75" x14ac:dyDescent="0.45">
      <c r="A25" s="2" t="s">
        <v>72</v>
      </c>
      <c r="C25" s="13">
        <v>38458</v>
      </c>
      <c r="D25" s="13"/>
      <c r="E25" s="13">
        <v>31183784914</v>
      </c>
      <c r="F25" s="13"/>
      <c r="G25" s="13">
        <v>30683921531</v>
      </c>
      <c r="H25" s="13"/>
      <c r="I25" s="13">
        <v>499863383</v>
      </c>
      <c r="J25" s="13"/>
      <c r="K25" s="13">
        <v>38458</v>
      </c>
      <c r="L25" s="13"/>
      <c r="M25" s="13">
        <v>31183784914</v>
      </c>
      <c r="N25" s="13"/>
      <c r="O25" s="13">
        <v>27498484444</v>
      </c>
      <c r="P25" s="13"/>
      <c r="Q25" s="13">
        <v>3685300470</v>
      </c>
    </row>
    <row r="26" spans="1:17" ht="18.75" x14ac:dyDescent="0.45">
      <c r="A26" s="2" t="s">
        <v>95</v>
      </c>
      <c r="C26" s="13">
        <v>4100</v>
      </c>
      <c r="D26" s="13"/>
      <c r="E26" s="13">
        <v>3914790315</v>
      </c>
      <c r="F26" s="13"/>
      <c r="G26" s="13">
        <v>3900442916</v>
      </c>
      <c r="H26" s="13"/>
      <c r="I26" s="13">
        <v>14347399</v>
      </c>
      <c r="J26" s="13"/>
      <c r="K26" s="13">
        <v>4100</v>
      </c>
      <c r="L26" s="13"/>
      <c r="M26" s="13">
        <v>3914790315</v>
      </c>
      <c r="N26" s="13"/>
      <c r="O26" s="13">
        <v>3812308893</v>
      </c>
      <c r="P26" s="13"/>
      <c r="Q26" s="13">
        <v>102481422</v>
      </c>
    </row>
    <row r="27" spans="1:17" ht="18.75" x14ac:dyDescent="0.45">
      <c r="A27" s="2" t="s">
        <v>65</v>
      </c>
      <c r="C27" s="13">
        <v>156899</v>
      </c>
      <c r="D27" s="13"/>
      <c r="E27" s="13">
        <v>93014831065</v>
      </c>
      <c r="F27" s="13"/>
      <c r="G27" s="13">
        <v>91439850622</v>
      </c>
      <c r="H27" s="13"/>
      <c r="I27" s="13">
        <v>1574980443</v>
      </c>
      <c r="J27" s="13"/>
      <c r="K27" s="13">
        <v>156899</v>
      </c>
      <c r="L27" s="13"/>
      <c r="M27" s="13">
        <v>93014831065</v>
      </c>
      <c r="N27" s="13"/>
      <c r="O27" s="13">
        <v>83637896726</v>
      </c>
      <c r="P27" s="13"/>
      <c r="Q27" s="13">
        <v>9376934339</v>
      </c>
    </row>
    <row r="28" spans="1:17" ht="18.75" x14ac:dyDescent="0.45">
      <c r="A28" s="2" t="s">
        <v>98</v>
      </c>
      <c r="C28" s="13">
        <v>3200000</v>
      </c>
      <c r="D28" s="13"/>
      <c r="E28" s="13">
        <v>3135431600000</v>
      </c>
      <c r="F28" s="13"/>
      <c r="G28" s="13">
        <v>3059918889160</v>
      </c>
      <c r="H28" s="13"/>
      <c r="I28" s="13">
        <v>75512710840</v>
      </c>
      <c r="J28" s="13"/>
      <c r="K28" s="13">
        <v>3200000</v>
      </c>
      <c r="L28" s="13"/>
      <c r="M28" s="13">
        <v>3135431600000</v>
      </c>
      <c r="N28" s="13"/>
      <c r="O28" s="13">
        <v>2946653022320</v>
      </c>
      <c r="P28" s="13"/>
      <c r="Q28" s="13">
        <v>188778577680</v>
      </c>
    </row>
    <row r="29" spans="1:17" ht="18.75" x14ac:dyDescent="0.45">
      <c r="A29" s="2" t="s">
        <v>84</v>
      </c>
      <c r="C29" s="13">
        <v>3195000</v>
      </c>
      <c r="D29" s="13"/>
      <c r="E29" s="13">
        <v>2957976259611</v>
      </c>
      <c r="F29" s="13"/>
      <c r="G29" s="13">
        <v>2938870428170</v>
      </c>
      <c r="H29" s="13"/>
      <c r="I29" s="13">
        <v>19105831441</v>
      </c>
      <c r="J29" s="13"/>
      <c r="K29" s="13">
        <v>3195000</v>
      </c>
      <c r="L29" s="13"/>
      <c r="M29" s="13">
        <v>2957976259611</v>
      </c>
      <c r="N29" s="13"/>
      <c r="O29" s="13">
        <v>2936597282778</v>
      </c>
      <c r="P29" s="13"/>
      <c r="Q29" s="13">
        <v>21378976831</v>
      </c>
    </row>
    <row r="30" spans="1:17" ht="18.75" x14ac:dyDescent="0.45">
      <c r="A30" s="2" t="s">
        <v>104</v>
      </c>
      <c r="C30" s="13">
        <v>1993999</v>
      </c>
      <c r="D30" s="13"/>
      <c r="E30" s="13">
        <v>2013573963558</v>
      </c>
      <c r="F30" s="13"/>
      <c r="G30" s="13">
        <v>1993637587681</v>
      </c>
      <c r="H30" s="13"/>
      <c r="I30" s="13">
        <v>19936375877</v>
      </c>
      <c r="J30" s="13"/>
      <c r="K30" s="13">
        <v>1993999</v>
      </c>
      <c r="L30" s="13"/>
      <c r="M30" s="13">
        <v>2013573963558</v>
      </c>
      <c r="N30" s="13"/>
      <c r="O30" s="13">
        <v>1993999000000</v>
      </c>
      <c r="P30" s="13"/>
      <c r="Q30" s="13">
        <v>19574963558</v>
      </c>
    </row>
    <row r="31" spans="1:17" ht="18.75" x14ac:dyDescent="0.45">
      <c r="A31" s="2" t="s">
        <v>120</v>
      </c>
      <c r="C31" s="13">
        <v>3000000</v>
      </c>
      <c r="D31" s="13"/>
      <c r="E31" s="13">
        <v>2999456250000</v>
      </c>
      <c r="F31" s="13"/>
      <c r="G31" s="13">
        <v>3000000000000</v>
      </c>
      <c r="H31" s="13"/>
      <c r="I31" s="13">
        <v>-543750000</v>
      </c>
      <c r="J31" s="13"/>
      <c r="K31" s="13">
        <v>3000000</v>
      </c>
      <c r="L31" s="13"/>
      <c r="M31" s="13">
        <v>2999456250000</v>
      </c>
      <c r="N31" s="13"/>
      <c r="O31" s="13">
        <v>3000000000000</v>
      </c>
      <c r="P31" s="13"/>
      <c r="Q31" s="13">
        <v>-543750000</v>
      </c>
    </row>
    <row r="32" spans="1:17" ht="18.75" x14ac:dyDescent="0.45">
      <c r="A32" s="2" t="s">
        <v>111</v>
      </c>
      <c r="C32" s="13">
        <v>1839750</v>
      </c>
      <c r="D32" s="13"/>
      <c r="E32" s="13">
        <v>623103588391</v>
      </c>
      <c r="F32" s="13"/>
      <c r="G32" s="13">
        <v>626089176270</v>
      </c>
      <c r="H32" s="13"/>
      <c r="I32" s="13">
        <v>-2985587878</v>
      </c>
      <c r="J32" s="13"/>
      <c r="K32" s="13">
        <v>1839750</v>
      </c>
      <c r="L32" s="13"/>
      <c r="M32" s="13">
        <v>623103588391</v>
      </c>
      <c r="N32" s="13"/>
      <c r="O32" s="13">
        <v>592479251644</v>
      </c>
      <c r="P32" s="13"/>
      <c r="Q32" s="13">
        <v>30624336749</v>
      </c>
    </row>
    <row r="33" spans="1:17" ht="18.75" x14ac:dyDescent="0.45">
      <c r="A33" s="2" t="s">
        <v>117</v>
      </c>
      <c r="C33" s="13">
        <v>200</v>
      </c>
      <c r="D33" s="13"/>
      <c r="E33" s="13">
        <v>428432361</v>
      </c>
      <c r="F33" s="13"/>
      <c r="G33" s="13">
        <v>423009895</v>
      </c>
      <c r="H33" s="13"/>
      <c r="I33" s="13">
        <v>5422466</v>
      </c>
      <c r="J33" s="13"/>
      <c r="K33" s="13">
        <v>200</v>
      </c>
      <c r="L33" s="13"/>
      <c r="M33" s="13">
        <v>428432361</v>
      </c>
      <c r="N33" s="13"/>
      <c r="O33" s="13">
        <v>402659260</v>
      </c>
      <c r="P33" s="13"/>
      <c r="Q33" s="13">
        <v>25773101</v>
      </c>
    </row>
    <row r="34" spans="1:17" ht="18.75" x14ac:dyDescent="0.45">
      <c r="A34" s="2" t="s">
        <v>114</v>
      </c>
      <c r="C34" s="13">
        <v>3490000</v>
      </c>
      <c r="D34" s="13"/>
      <c r="E34" s="13">
        <v>3613101241842</v>
      </c>
      <c r="F34" s="13"/>
      <c r="G34" s="13">
        <v>3556776236341</v>
      </c>
      <c r="H34" s="13"/>
      <c r="I34" s="13">
        <v>56325005501</v>
      </c>
      <c r="J34" s="13"/>
      <c r="K34" s="13">
        <v>3490000</v>
      </c>
      <c r="L34" s="13"/>
      <c r="M34" s="13">
        <v>3613101241842</v>
      </c>
      <c r="N34" s="13"/>
      <c r="O34" s="13">
        <v>3503188710000</v>
      </c>
      <c r="P34" s="13"/>
      <c r="Q34" s="13">
        <v>109912531842</v>
      </c>
    </row>
    <row r="35" spans="1:17" ht="18.75" x14ac:dyDescent="0.45">
      <c r="A35" s="2" t="s">
        <v>50</v>
      </c>
      <c r="C35" s="13">
        <v>0</v>
      </c>
      <c r="D35" s="13"/>
      <c r="E35" s="13">
        <v>0</v>
      </c>
      <c r="F35" s="13"/>
      <c r="G35" s="13">
        <v>0</v>
      </c>
      <c r="H35" s="13"/>
      <c r="I35" s="13">
        <v>0</v>
      </c>
      <c r="J35" s="13"/>
      <c r="K35" s="13">
        <v>154095</v>
      </c>
      <c r="L35" s="13"/>
      <c r="M35" s="13">
        <v>154067070281</v>
      </c>
      <c r="N35" s="13"/>
      <c r="O35" s="13">
        <v>147466836990</v>
      </c>
      <c r="P35" s="13"/>
      <c r="Q35" s="13">
        <v>6600233291</v>
      </c>
    </row>
    <row r="36" spans="1:17" ht="18.75" x14ac:dyDescent="0.45">
      <c r="A36" s="2" t="s">
        <v>90</v>
      </c>
      <c r="C36" s="13">
        <v>0</v>
      </c>
      <c r="D36" s="13"/>
      <c r="E36" s="13">
        <v>0</v>
      </c>
      <c r="F36" s="13"/>
      <c r="G36" s="13">
        <v>0</v>
      </c>
      <c r="H36" s="13"/>
      <c r="I36" s="13">
        <v>0</v>
      </c>
      <c r="J36" s="13"/>
      <c r="K36" s="13">
        <v>1300000</v>
      </c>
      <c r="L36" s="13"/>
      <c r="M36" s="13">
        <v>1299764375000</v>
      </c>
      <c r="N36" s="13"/>
      <c r="O36" s="13">
        <v>1255832339125</v>
      </c>
      <c r="P36" s="13"/>
      <c r="Q36" s="13">
        <v>43932035875</v>
      </c>
    </row>
    <row r="37" spans="1:17" ht="18.75" x14ac:dyDescent="0.45">
      <c r="A37" s="2" t="s">
        <v>87</v>
      </c>
      <c r="C37" s="13">
        <v>0</v>
      </c>
      <c r="D37" s="13"/>
      <c r="E37" s="13">
        <v>0</v>
      </c>
      <c r="F37" s="13"/>
      <c r="G37" s="13">
        <v>0</v>
      </c>
      <c r="H37" s="13"/>
      <c r="I37" s="13">
        <v>0</v>
      </c>
      <c r="J37" s="13"/>
      <c r="K37" s="13">
        <v>1300000</v>
      </c>
      <c r="L37" s="13"/>
      <c r="M37" s="13">
        <v>1299764375000</v>
      </c>
      <c r="N37" s="13"/>
      <c r="O37" s="13">
        <v>1291963189221</v>
      </c>
      <c r="P37" s="13"/>
      <c r="Q37" s="13">
        <v>7801185779</v>
      </c>
    </row>
    <row r="38" spans="1:17" ht="18.75" x14ac:dyDescent="0.45">
      <c r="A38" s="2" t="s">
        <v>46</v>
      </c>
      <c r="C38" s="13">
        <v>0</v>
      </c>
      <c r="D38" s="13"/>
      <c r="E38" s="13">
        <v>0</v>
      </c>
      <c r="F38" s="13"/>
      <c r="G38" s="13">
        <v>0</v>
      </c>
      <c r="H38" s="13"/>
      <c r="I38" s="13">
        <v>0</v>
      </c>
      <c r="J38" s="13"/>
      <c r="K38" s="13">
        <v>2500000</v>
      </c>
      <c r="L38" s="13"/>
      <c r="M38" s="13">
        <v>2499546875000</v>
      </c>
      <c r="N38" s="13"/>
      <c r="O38" s="13">
        <v>2500000000000</v>
      </c>
      <c r="P38" s="13"/>
      <c r="Q38" s="13">
        <v>-453125000</v>
      </c>
    </row>
    <row r="39" spans="1:17" ht="18.75" x14ac:dyDescent="0.45">
      <c r="A39" s="2" t="s">
        <v>107</v>
      </c>
      <c r="C39" s="13">
        <v>0</v>
      </c>
      <c r="D39" s="13"/>
      <c r="E39" s="13">
        <v>0</v>
      </c>
      <c r="F39" s="13"/>
      <c r="G39" s="13">
        <v>0</v>
      </c>
      <c r="H39" s="13"/>
      <c r="I39" s="13">
        <v>0</v>
      </c>
      <c r="J39" s="13"/>
      <c r="K39" s="13">
        <v>1999000</v>
      </c>
      <c r="L39" s="13"/>
      <c r="M39" s="13">
        <v>1998637681250</v>
      </c>
      <c r="N39" s="13"/>
      <c r="O39" s="13">
        <v>1999000000000</v>
      </c>
      <c r="P39" s="13"/>
      <c r="Q39" s="13">
        <v>-362318750</v>
      </c>
    </row>
    <row r="40" spans="1:17" ht="18.75" x14ac:dyDescent="0.45">
      <c r="A40" s="2" t="s">
        <v>75</v>
      </c>
      <c r="C40" s="13">
        <v>0</v>
      </c>
      <c r="D40" s="13"/>
      <c r="E40" s="13">
        <v>0</v>
      </c>
      <c r="F40" s="13"/>
      <c r="G40" s="13">
        <v>0</v>
      </c>
      <c r="H40" s="13"/>
      <c r="I40" s="13">
        <v>0</v>
      </c>
      <c r="J40" s="13"/>
      <c r="K40" s="13">
        <v>6500000</v>
      </c>
      <c r="L40" s="13"/>
      <c r="M40" s="13">
        <v>6498821875000</v>
      </c>
      <c r="N40" s="13"/>
      <c r="O40" s="13">
        <v>6500000000000</v>
      </c>
      <c r="P40" s="13"/>
      <c r="Q40" s="13">
        <v>-1178125000</v>
      </c>
    </row>
    <row r="41" spans="1:17" ht="18.75" x14ac:dyDescent="0.45">
      <c r="A41" s="2" t="s">
        <v>78</v>
      </c>
      <c r="C41" s="13">
        <v>0</v>
      </c>
      <c r="D41" s="13"/>
      <c r="E41" s="13">
        <v>0</v>
      </c>
      <c r="F41" s="13"/>
      <c r="G41" s="13">
        <v>0</v>
      </c>
      <c r="H41" s="13"/>
      <c r="I41" s="13">
        <v>0</v>
      </c>
      <c r="J41" s="13"/>
      <c r="K41" s="13">
        <v>2000000</v>
      </c>
      <c r="L41" s="13"/>
      <c r="M41" s="13">
        <v>1999637500000</v>
      </c>
      <c r="N41" s="13"/>
      <c r="O41" s="13">
        <v>2000000000000</v>
      </c>
      <c r="P41" s="13"/>
      <c r="Q41" s="13">
        <v>-362500000</v>
      </c>
    </row>
    <row r="42" spans="1:17" ht="18.75" x14ac:dyDescent="0.45">
      <c r="A42" s="2" t="s">
        <v>56</v>
      </c>
      <c r="C42" s="13">
        <v>0</v>
      </c>
      <c r="D42" s="13"/>
      <c r="E42" s="13">
        <v>0</v>
      </c>
      <c r="F42" s="13"/>
      <c r="G42" s="13">
        <v>618388500</v>
      </c>
      <c r="H42" s="13"/>
      <c r="I42" s="13">
        <v>-618388500</v>
      </c>
      <c r="J42" s="13"/>
      <c r="K42" s="13">
        <v>0</v>
      </c>
      <c r="L42" s="13"/>
      <c r="M42" s="13">
        <v>0</v>
      </c>
      <c r="N42" s="13"/>
      <c r="O42" s="13">
        <v>0</v>
      </c>
      <c r="P42" s="13"/>
      <c r="Q42" s="13">
        <v>0</v>
      </c>
    </row>
    <row r="43" spans="1:17" ht="18.75" thickBot="1" x14ac:dyDescent="0.45">
      <c r="C43" s="15">
        <f>SUM(C8:C42)</f>
        <v>148380006</v>
      </c>
      <c r="D43" s="13"/>
      <c r="E43" s="15">
        <f>SUM(E8:E42)</f>
        <v>24593210336807</v>
      </c>
      <c r="F43" s="13"/>
      <c r="G43" s="15">
        <f>SUM(G8:G42)</f>
        <v>24262027414583</v>
      </c>
      <c r="H43" s="13"/>
      <c r="I43" s="15">
        <f>SUM(I8:I42)</f>
        <v>331182922226</v>
      </c>
      <c r="J43" s="13"/>
      <c r="K43" s="15">
        <f>SUM(K8:K42)</f>
        <v>164133101</v>
      </c>
      <c r="L43" s="13"/>
      <c r="M43" s="15">
        <f>SUM(M8:M42)</f>
        <v>40343450088338</v>
      </c>
      <c r="N43" s="13"/>
      <c r="O43" s="15">
        <f>SUM(O8:O42)</f>
        <v>39725351875267</v>
      </c>
      <c r="P43" s="13"/>
      <c r="Q43" s="15">
        <f>SUM(Q8:Q42)</f>
        <v>618098213073</v>
      </c>
    </row>
    <row r="44" spans="1:17" ht="18.75" thickTop="1" x14ac:dyDescent="0.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Parisa Gharavi</dc:creator>
  <cp:lastModifiedBy>Parisa Gharavi</cp:lastModifiedBy>
  <cp:lastPrinted>2022-05-29T07:23:30Z</cp:lastPrinted>
  <dcterms:created xsi:type="dcterms:W3CDTF">2022-05-28T05:06:52Z</dcterms:created>
  <dcterms:modified xsi:type="dcterms:W3CDTF">2022-05-29T09:26:36Z</dcterms:modified>
</cp:coreProperties>
</file>