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C7104A44-4AC3-4D77-B3FF-4E477BD5B6C6}" xr6:coauthVersionLast="45" xr6:coauthVersionMax="45" xr10:uidLastSave="{00000000-0000-0000-0000-000000000000}"/>
  <bookViews>
    <workbookView xWindow="960" yWindow="330" windowWidth="27330" windowHeight="14535" firstSheet="9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2">'درآمد سپرده بانکی'!$A$1:$K$40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8" l="1"/>
  <c r="M12" i="8"/>
  <c r="K12" i="8"/>
  <c r="I12" i="8"/>
  <c r="M18" i="11"/>
  <c r="S18" i="11"/>
  <c r="O20" i="10"/>
  <c r="O21" i="10"/>
  <c r="O9" i="10"/>
  <c r="O10" i="10"/>
  <c r="O11" i="10"/>
  <c r="O12" i="10"/>
  <c r="O13" i="10"/>
  <c r="O14" i="10"/>
  <c r="O15" i="10"/>
  <c r="O16" i="10"/>
  <c r="O17" i="10"/>
  <c r="O18" i="10"/>
  <c r="O19" i="10"/>
  <c r="O8" i="10"/>
  <c r="S12" i="8"/>
  <c r="S9" i="8"/>
  <c r="S10" i="8"/>
  <c r="S11" i="8"/>
  <c r="S8" i="8"/>
  <c r="O12" i="8"/>
  <c r="Q12" i="8"/>
  <c r="U19" i="1"/>
  <c r="W19" i="1"/>
  <c r="G10" i="15" l="1"/>
  <c r="G8" i="15"/>
  <c r="G9" i="15"/>
  <c r="G7" i="15"/>
  <c r="E10" i="15"/>
  <c r="E9" i="15"/>
  <c r="E8" i="15"/>
  <c r="E7" i="15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8" i="13"/>
  <c r="G29" i="13"/>
  <c r="G30" i="13"/>
  <c r="G31" i="13"/>
  <c r="G32" i="13"/>
  <c r="G33" i="13"/>
  <c r="G34" i="13"/>
  <c r="G35" i="13"/>
  <c r="G36" i="13"/>
  <c r="G3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8" i="13"/>
  <c r="K9" i="11"/>
  <c r="K10" i="11"/>
  <c r="K11" i="11"/>
  <c r="K12" i="11"/>
  <c r="K13" i="11"/>
  <c r="K14" i="11"/>
  <c r="K15" i="11"/>
  <c r="K16" i="11"/>
  <c r="K8" i="11"/>
  <c r="U10" i="11"/>
  <c r="U11" i="11"/>
  <c r="U12" i="11"/>
  <c r="U13" i="11"/>
  <c r="U14" i="11"/>
  <c r="U15" i="11"/>
  <c r="U16" i="11"/>
  <c r="U9" i="11"/>
  <c r="U8" i="11"/>
  <c r="U18" i="11" s="1"/>
  <c r="C18" i="11"/>
  <c r="E18" i="11"/>
  <c r="G18" i="11"/>
  <c r="I18" i="11"/>
  <c r="O18" i="11"/>
  <c r="Q18" i="11"/>
  <c r="S33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AK36" i="3"/>
  <c r="AK32" i="3"/>
  <c r="AK33" i="3"/>
  <c r="AK34" i="3"/>
  <c r="AK35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9" i="3"/>
  <c r="Y9" i="1"/>
  <c r="Y10" i="1"/>
  <c r="Y11" i="1"/>
  <c r="Y12" i="1"/>
  <c r="Y13" i="1"/>
  <c r="Y14" i="1"/>
  <c r="Y15" i="1"/>
  <c r="Y16" i="1"/>
  <c r="Y17" i="1"/>
  <c r="Y18" i="1"/>
  <c r="Y19" i="1"/>
  <c r="Y20" i="1" s="1"/>
  <c r="Q40" i="12"/>
  <c r="O40" i="12"/>
  <c r="M40" i="12"/>
  <c r="K40" i="12"/>
  <c r="I40" i="12"/>
  <c r="G40" i="12"/>
  <c r="E40" i="12"/>
  <c r="C40" i="12"/>
  <c r="Q39" i="9"/>
  <c r="O39" i="9"/>
  <c r="M39" i="9"/>
  <c r="K39" i="9"/>
  <c r="I39" i="9"/>
  <c r="G39" i="9"/>
  <c r="E39" i="9"/>
  <c r="C39" i="9"/>
  <c r="S56" i="7"/>
  <c r="Q56" i="7"/>
  <c r="O56" i="7"/>
  <c r="M56" i="7"/>
  <c r="K56" i="7"/>
  <c r="I56" i="7"/>
  <c r="K33" i="6"/>
  <c r="Q33" i="6"/>
  <c r="O33" i="6"/>
  <c r="M33" i="6"/>
  <c r="AI36" i="3"/>
  <c r="AG36" i="3"/>
  <c r="AE36" i="3"/>
  <c r="AC36" i="3"/>
  <c r="AA36" i="3"/>
  <c r="Y36" i="3"/>
  <c r="W36" i="3"/>
  <c r="U36" i="3"/>
  <c r="S36" i="3"/>
  <c r="Q36" i="3"/>
  <c r="O36" i="3"/>
  <c r="I11" i="2"/>
  <c r="C11" i="2"/>
  <c r="C20" i="1"/>
  <c r="W20" i="1"/>
  <c r="U20" i="1"/>
  <c r="S20" i="1"/>
  <c r="Q20" i="1"/>
  <c r="O20" i="1"/>
  <c r="M20" i="1"/>
  <c r="K20" i="1"/>
  <c r="I20" i="1"/>
  <c r="G20" i="1"/>
  <c r="E20" i="1"/>
  <c r="C10" i="15"/>
  <c r="I38" i="13"/>
  <c r="E38" i="13"/>
  <c r="C22" i="10"/>
  <c r="E22" i="10"/>
  <c r="G22" i="10"/>
  <c r="I22" i="10"/>
  <c r="K22" i="10"/>
  <c r="M22" i="10"/>
  <c r="O22" i="10"/>
  <c r="Q22" i="10"/>
  <c r="K16" i="4"/>
  <c r="K18" i="11" l="1"/>
  <c r="K38" i="13"/>
  <c r="G38" i="13"/>
</calcChain>
</file>

<file path=xl/sharedStrings.xml><?xml version="1.0" encoding="utf-8"?>
<sst xmlns="http://schemas.openxmlformats.org/spreadsheetml/2006/main" count="972" uniqueCount="267">
  <si>
    <t>صندوق سرمایه‌گذاری با درآمد ثابت نگین سامان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</si>
  <si>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</si>
  <si>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</si>
  <si>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</si>
  <si>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</si>
  <si>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</si>
  <si>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</si>
  <si>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</si>
  <si>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</si>
  <si>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</si>
  <si>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</si>
  <si>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</si>
  <si>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</si>
  <si>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</si>
  <si>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</si>
  <si>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آوای پارس70%تادیه</t>
  </si>
  <si>
    <t>بیمه اتکایی تهران رواک50%تادیه</t>
  </si>
  <si>
    <t>پتروشیمی مارون</t>
  </si>
  <si>
    <t>تامین سرمایه خلیج فارس</t>
  </si>
  <si>
    <t>توسعه سامانه ی نرم افزاری نگین</t>
  </si>
  <si>
    <t>ریل پرداز نو آفرین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</si>
  <si>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</si>
  <si>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</si>
  <si>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</si>
  <si>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</si>
  <si>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بیمه سامان</t>
  </si>
  <si>
    <t>تعداد اوراق تبعی</t>
  </si>
  <si>
    <t>قیمت اعمال</t>
  </si>
  <si>
    <t>تاریخ اعمال</t>
  </si>
  <si>
    <t>نرخ موثر</t>
  </si>
  <si>
    <t>اختیارف.ت. مارون-270739-020904</t>
  </si>
  <si>
    <t>1402/09/04</t>
  </si>
  <si>
    <t>اختیارف.ت. حآفرین-3996-010621</t>
  </si>
  <si>
    <t>1401/06/21</t>
  </si>
  <si>
    <t/>
  </si>
  <si>
    <t>اختیار ف.ت. بساما-19543-030201</t>
  </si>
  <si>
    <t>1403/02/01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</si>
  <si>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</si>
  <si>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</si>
  <si>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</si>
  <si>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</si>
  <si>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</si>
  <si>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</si>
  <si>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</si>
  <si>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</si>
  <si>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</si>
  <si>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</si>
  <si>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</si>
  <si>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</si>
  <si>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</si>
  <si>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</si>
  <si>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</si>
  <si>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</si>
  <si>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</si>
  <si>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1401/04/06</t>
  </si>
  <si>
    <t>اسنادخزانه-م17بودجه99-010226</t>
  </si>
  <si>
    <t>1400/01/14</t>
  </si>
  <si>
    <t>1401/02/26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</si>
  <si>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</si>
  <si>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</si>
  <si>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</si>
  <si>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</si>
  <si>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</si>
  <si>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</si>
  <si>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</si>
  <si>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</si>
  <si>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</si>
  <si>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</si>
  <si>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</si>
  <si>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</si>
  <si>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</si>
  <si>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</si>
  <si>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</si>
  <si>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0.07%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</si>
  <si>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</si>
  <si>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</si>
  <si>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</si>
  <si>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</si>
  <si>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</si>
  <si>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</si>
  <si>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</si>
  <si>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</si>
  <si>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</si>
  <si>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</si>
  <si>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</si>
  <si>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</si>
  <si>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</si>
  <si>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</si>
  <si>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</si>
  <si>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</si>
  <si>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</si>
  <si>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</si>
  <si>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</si>
  <si>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</si>
  <si>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</si>
  <si>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</si>
  <si>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</si>
  <si>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</si>
  <si>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</si>
  <si>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</si>
  <si>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</si>
  <si>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</si>
  <si>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</si>
  <si>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سلف موازی برق نیروی برق حرارتی</t>
  </si>
  <si>
    <t>1399/10/23</t>
  </si>
  <si>
    <t>1401/10/22</t>
  </si>
  <si>
    <t>سلف موازی متانول بوشهر 025</t>
  </si>
  <si>
    <t>1400/12/24</t>
  </si>
  <si>
    <t>1402/12/24</t>
  </si>
  <si>
    <t>سلف نفت خام سبک داخلی4002</t>
  </si>
  <si>
    <t>1400/06/30</t>
  </si>
  <si>
    <t>1401/02/30</t>
  </si>
  <si>
    <t>مرابحه عام دولت102-ش.خ031211</t>
  </si>
  <si>
    <t>1400/12/11</t>
  </si>
  <si>
    <t>1403/12/11</t>
  </si>
  <si>
    <t>مشارکت ش کرج0312-سه ماهه18%</t>
  </si>
  <si>
    <t>1399/12/28</t>
  </si>
  <si>
    <t>1403/12/28</t>
  </si>
  <si>
    <t>مشارکت ش قم0312-سه ماهه18%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</si>
  <si>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</si>
  <si>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</si>
  <si>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</si>
  <si>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</si>
  <si>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</si>
  <si>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</si>
  <si>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</si>
  <si>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</si>
  <si>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</si>
  <si>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</si>
  <si>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</si>
  <si>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2.43%</t>
  </si>
  <si>
    <t>1.37%</t>
  </si>
  <si>
    <t>0.48%</t>
  </si>
  <si>
    <t>0.15%</t>
  </si>
  <si>
    <t>0.12%</t>
  </si>
  <si>
    <t>-0.12%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</si>
  <si>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</si>
  <si>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</si>
  <si>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</si>
  <si>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</si>
  <si>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</si>
  <si>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</si>
  <si>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</si>
  <si>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</si>
  <si>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</si>
  <si>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</si>
  <si>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</si>
  <si>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</si>
  <si>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</si>
  <si>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</si>
  <si>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</si>
  <si>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</si>
  <si>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</si>
  <si>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</si>
  <si>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</si>
  <si>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</si>
  <si>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</si>
  <si>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</si>
  <si>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</si>
  <si>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</si>
  <si>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</si>
  <si>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</si>
  <si>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</si>
  <si>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</si>
  <si>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</si>
  <si>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</si>
  <si>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</si>
  <si>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895112134700001</t>
  </si>
  <si>
    <t>سپرده بلند مدت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</si>
  <si>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</si>
  <si>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</si>
  <si>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</si>
  <si>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</si>
  <si>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</si>
  <si>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</si>
  <si>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</si>
  <si>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</si>
  <si>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</si>
  <si>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</si>
  <si>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</si>
  <si>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</si>
  <si>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</si>
  <si>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</si>
  <si>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تجارت آفریقا</t>
  </si>
  <si>
    <t>98038868</t>
  </si>
  <si>
    <t>1400/03/05</t>
  </si>
  <si>
    <t>بانک سامان قائم مقام</t>
  </si>
  <si>
    <t>866-112-13470000-1</t>
  </si>
  <si>
    <t>1400/07/21</t>
  </si>
  <si>
    <t>866-112-13470000-2</t>
  </si>
  <si>
    <t>1400/10/13</t>
  </si>
  <si>
    <t xml:space="preserve">موسسه اعتباری ملل شیراز </t>
  </si>
  <si>
    <t>051500304000000058</t>
  </si>
  <si>
    <t>1400/12/03</t>
  </si>
  <si>
    <t>279-9012-14681876-9</t>
  </si>
  <si>
    <t>1400/12/07</t>
  </si>
  <si>
    <t>279-9012-1468176-10</t>
  </si>
  <si>
    <t>1401/01/06</t>
  </si>
  <si>
    <t>279-9012-14681876-11</t>
  </si>
  <si>
    <t>1401/01/07</t>
  </si>
  <si>
    <t>بانک تجارت مطهری مهرداد</t>
  </si>
  <si>
    <t>43094890</t>
  </si>
  <si>
    <t>1401/01/16</t>
  </si>
  <si>
    <t>051560304000000172</t>
  </si>
  <si>
    <t>051560304000000175</t>
  </si>
  <si>
    <t>1401/01/17</t>
  </si>
  <si>
    <t>بانک تجارت میرداماد شرقی</t>
  </si>
  <si>
    <t>35442995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</si>
  <si>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</si>
  <si>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</si>
  <si>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</si>
  <si>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</si>
  <si>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</si>
  <si>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</si>
  <si>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</si>
  <si>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</si>
  <si>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</si>
  <si>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منفعت صبا اروند کاردان14001113</t>
  </si>
  <si>
    <t>1400/11/13</t>
  </si>
  <si>
    <t>مرابحه عام دولت5-ش.خ 0010</t>
  </si>
  <si>
    <t>1400/10/25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</si>
  <si>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</si>
  <si>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</si>
  <si>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</si>
  <si>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</si>
  <si>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</si>
  <si>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</si>
  <si>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</si>
  <si>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1400/11/09</t>
  </si>
  <si>
    <t>بهای فروش</t>
  </si>
  <si>
    <t>ارزش دفتری</t>
  </si>
  <si>
    <t>سود و زیان ناشی از تغییر قیمت</t>
  </si>
  <si>
    <t>سود و زیان ناشی از فروش</t>
  </si>
  <si>
    <t>تجلی توسعه معادن و فلزات</t>
  </si>
  <si>
    <t>اسنادخزانه-م18بودجه98-010614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</si>
  <si>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</si>
  <si>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</si>
  <si>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</si>
  <si>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</si>
  <si>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</si>
  <si>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</si>
  <si>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</si>
  <si>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</si>
  <si>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</si>
  <si>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</si>
  <si>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</si>
  <si>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</si>
  <si>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</si>
  <si>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</si>
  <si>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</si>
  <si>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</si>
  <si>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</si>
  <si>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</si>
  <si>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279-9012-14681876-7</t>
  </si>
  <si>
    <t>051560304000000159</t>
  </si>
  <si>
    <t>279-9012-14681876-8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</si>
  <si>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</si>
  <si>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</si>
  <si>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</si>
  <si>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</si>
  <si>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</si>
  <si>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</si>
  <si>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سرمایه‌گذاری‌توکافولاد</t>
  </si>
  <si>
    <t>اوراق گواهی سپرده بانکی بانک ملل</t>
  </si>
  <si>
    <t> مشارکت شرکت واحد اتوبوسرانی شهر کرج</t>
  </si>
  <si>
    <t>سرمایه‌گذاری‌غدیر(هلدینگ‌)</t>
  </si>
  <si>
    <t>1400/03/23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</si>
</sst>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[Black]\(#,##0\);\-\ ;"/>
    <numFmt numFmtId="165" formatCode="#,##0.00\ ;[Black]\(#,##0.00\);\-\ "/>
    <numFmt numFmtId="166" formatCode="0.0000000"/>
  </numFmts>
  <fonts count="7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9"/>
      <color rgb="FF000000"/>
      <name val="Tahoma"/>
      <family val="2"/>
    </font>
    <font>
      <b/>
      <sz val="14"/>
      <name val="B Mitra"/>
      <charset val="178"/>
    </font>
    <font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3" fontId="1" fillId="0" borderId="4" xfId="0" applyNumberFormat="1" applyFont="1" applyBorder="1"/>
    <xf numFmtId="3" fontId="1" fillId="0" borderId="4" xfId="0" applyNumberFormat="1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4" xfId="0" applyNumberFormat="1" applyFont="1" applyBorder="1"/>
    <xf numFmtId="0" fontId="1" fillId="0" borderId="0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6" fontId="1" fillId="0" borderId="0" xfId="0" applyNumberFormat="1" applyFont="1"/>
    <xf numFmtId="2" fontId="1" fillId="0" borderId="0" xfId="0" applyNumberFormat="1" applyFont="1"/>
    <xf numFmtId="165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3" fontId="4" fillId="0" borderId="0" xfId="0" applyNumberFormat="1" applyFont="1"/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3" fontId="3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" fontId="6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"/>
  <sheetViews>
    <sheetView rightToLeft="1" workbookViewId="0">
      <selection activeCell="Y9" sqref="Y9:Y19"/>
    </sheetView>
  </sheetViews>
  <sheetFormatPr defaultRowHeight="18" x14ac:dyDescent="0.4"/>
  <cols>
    <col min="1" max="1" width="28.28515625" style="1" bestFit="1" customWidth="1"/>
    <col min="2" max="2" width="1" style="1" customWidth="1"/>
    <col min="3" max="3" width="9.140625" style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27.75" x14ac:dyDescent="0.4">
      <c r="A6" s="30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27.75" x14ac:dyDescent="0.4">
      <c r="A7" s="30" t="s">
        <v>3</v>
      </c>
      <c r="C7" s="27" t="s">
        <v>7</v>
      </c>
      <c r="E7" s="27" t="s">
        <v>8</v>
      </c>
      <c r="G7" s="27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7.75" x14ac:dyDescent="0.4">
      <c r="A8" s="28" t="s">
        <v>3</v>
      </c>
      <c r="C8" s="28" t="s">
        <v>7</v>
      </c>
      <c r="E8" s="28" t="s">
        <v>8</v>
      </c>
      <c r="G8" s="28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8" t="s">
        <v>7</v>
      </c>
      <c r="S8" s="28" t="s">
        <v>12</v>
      </c>
      <c r="U8" s="28" t="s">
        <v>8</v>
      </c>
      <c r="W8" s="28" t="s">
        <v>9</v>
      </c>
      <c r="Y8" s="28" t="s">
        <v>13</v>
      </c>
    </row>
    <row r="9" spans="1:25" ht="18.75" x14ac:dyDescent="0.45">
      <c r="A9" s="2" t="s">
        <v>15</v>
      </c>
      <c r="C9" s="11">
        <v>38137</v>
      </c>
      <c r="D9" s="11"/>
      <c r="E9" s="11">
        <v>26720136</v>
      </c>
      <c r="F9" s="11"/>
      <c r="G9" s="11">
        <v>26537059.395</v>
      </c>
      <c r="H9" s="11"/>
      <c r="I9" s="11">
        <v>0</v>
      </c>
      <c r="J9" s="11"/>
      <c r="K9" s="11">
        <v>0</v>
      </c>
      <c r="L9" s="11"/>
      <c r="M9" s="11">
        <v>0</v>
      </c>
      <c r="N9" s="11"/>
      <c r="O9" s="11">
        <v>0</v>
      </c>
      <c r="P9" s="11"/>
      <c r="Q9" s="11">
        <v>38137</v>
      </c>
      <c r="R9" s="11"/>
      <c r="S9" s="11">
        <v>700</v>
      </c>
      <c r="T9" s="11"/>
      <c r="U9" s="11">
        <v>26720136</v>
      </c>
      <c r="V9" s="11"/>
      <c r="W9" s="11">
        <v>26537059.395</v>
      </c>
      <c r="X9" s="11"/>
      <c r="Y9" s="18">
        <f t="shared" ref="Y9:Y14" si="0">W9/41287202251499*100</f>
        <v>6.4274297961268439E-5</v>
      </c>
    </row>
    <row r="10" spans="1:25" ht="18.75" x14ac:dyDescent="0.45">
      <c r="A10" s="2" t="s">
        <v>16</v>
      </c>
      <c r="C10" s="11">
        <v>108054</v>
      </c>
      <c r="D10" s="11"/>
      <c r="E10" s="11">
        <v>54076054</v>
      </c>
      <c r="F10" s="11"/>
      <c r="G10" s="11">
        <v>53705539.350000001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108054</v>
      </c>
      <c r="R10" s="11"/>
      <c r="S10" s="11">
        <v>500</v>
      </c>
      <c r="T10" s="11"/>
      <c r="U10" s="11">
        <v>54076054</v>
      </c>
      <c r="V10" s="11"/>
      <c r="W10" s="11">
        <v>53705539.350000001</v>
      </c>
      <c r="X10" s="11"/>
      <c r="Y10" s="18">
        <f t="shared" si="0"/>
        <v>1.3007793316402333E-4</v>
      </c>
    </row>
    <row r="11" spans="1:25" ht="18.75" x14ac:dyDescent="0.45">
      <c r="A11" s="2" t="s">
        <v>17</v>
      </c>
      <c r="C11" s="11">
        <v>5487000</v>
      </c>
      <c r="D11" s="11"/>
      <c r="E11" s="11">
        <v>998293584900</v>
      </c>
      <c r="F11" s="11"/>
      <c r="G11" s="11">
        <v>1057260750819.3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5487000</v>
      </c>
      <c r="R11" s="11"/>
      <c r="S11" s="11">
        <v>197131</v>
      </c>
      <c r="T11" s="11"/>
      <c r="U11" s="11">
        <v>998293584900</v>
      </c>
      <c r="V11" s="11"/>
      <c r="W11" s="11">
        <v>1075221933107.85</v>
      </c>
      <c r="X11" s="11"/>
      <c r="Y11" s="18">
        <f t="shared" si="0"/>
        <v>2.6042499236402299</v>
      </c>
    </row>
    <row r="12" spans="1:25" ht="18.75" x14ac:dyDescent="0.45">
      <c r="A12" s="2" t="s">
        <v>18</v>
      </c>
      <c r="C12" s="11">
        <v>25453</v>
      </c>
      <c r="D12" s="11"/>
      <c r="E12" s="11">
        <v>25476109</v>
      </c>
      <c r="F12" s="11"/>
      <c r="G12" s="11">
        <v>25301554.649999999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25453</v>
      </c>
      <c r="R12" s="11"/>
      <c r="S12" s="11">
        <v>1000</v>
      </c>
      <c r="T12" s="11"/>
      <c r="U12" s="11">
        <v>25476109</v>
      </c>
      <c r="V12" s="11"/>
      <c r="W12" s="11">
        <v>25301554.649999999</v>
      </c>
      <c r="X12" s="11"/>
      <c r="Y12" s="18">
        <f t="shared" si="0"/>
        <v>6.1281833765041273E-5</v>
      </c>
    </row>
    <row r="13" spans="1:25" ht="18.75" x14ac:dyDescent="0.45">
      <c r="A13" s="2" t="s">
        <v>19</v>
      </c>
      <c r="C13" s="11">
        <v>325402</v>
      </c>
      <c r="D13" s="11"/>
      <c r="E13" s="11">
        <v>2485071652</v>
      </c>
      <c r="F13" s="11"/>
      <c r="G13" s="11">
        <v>7391194857.585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325402</v>
      </c>
      <c r="R13" s="11"/>
      <c r="S13" s="11">
        <v>25000</v>
      </c>
      <c r="T13" s="11"/>
      <c r="U13" s="11">
        <v>2485071652</v>
      </c>
      <c r="V13" s="11"/>
      <c r="W13" s="11">
        <v>8086646452.5</v>
      </c>
      <c r="X13" s="11"/>
      <c r="Y13" s="18">
        <f t="shared" si="0"/>
        <v>1.9586327025116847E-2</v>
      </c>
    </row>
    <row r="14" spans="1:25" ht="18.75" x14ac:dyDescent="0.45">
      <c r="A14" s="2" t="s">
        <v>20</v>
      </c>
      <c r="C14" s="11">
        <v>1394767</v>
      </c>
      <c r="D14" s="11"/>
      <c r="E14" s="11">
        <v>4654374251</v>
      </c>
      <c r="F14" s="11"/>
      <c r="G14" s="11">
        <v>5074473379.0410004</v>
      </c>
      <c r="H14" s="11"/>
      <c r="I14" s="11">
        <v>0</v>
      </c>
      <c r="J14" s="11"/>
      <c r="K14" s="11">
        <v>0</v>
      </c>
      <c r="L14" s="11"/>
      <c r="M14" s="11">
        <v>-1394767</v>
      </c>
      <c r="N14" s="11"/>
      <c r="O14" s="11">
        <v>5034265835</v>
      </c>
      <c r="P14" s="11"/>
      <c r="Q14" s="11">
        <v>0</v>
      </c>
      <c r="R14" s="11"/>
      <c r="S14" s="11">
        <v>0</v>
      </c>
      <c r="T14" s="11"/>
      <c r="U14" s="11">
        <v>0</v>
      </c>
      <c r="V14" s="11"/>
      <c r="W14" s="11">
        <v>0</v>
      </c>
      <c r="X14" s="11"/>
      <c r="Y14" s="18">
        <f t="shared" si="0"/>
        <v>0</v>
      </c>
    </row>
    <row r="15" spans="1:25" ht="18.75" x14ac:dyDescent="0.45">
      <c r="A15" s="2" t="s">
        <v>21</v>
      </c>
      <c r="C15" s="11">
        <v>56139402</v>
      </c>
      <c r="D15" s="11"/>
      <c r="E15" s="11">
        <v>591132385041</v>
      </c>
      <c r="F15" s="11"/>
      <c r="G15" s="11">
        <v>502248353022.90002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56139402</v>
      </c>
      <c r="R15" s="11"/>
      <c r="S15" s="11">
        <v>9980</v>
      </c>
      <c r="T15" s="11"/>
      <c r="U15" s="11">
        <v>591132385041</v>
      </c>
      <c r="V15" s="11"/>
      <c r="W15" s="11">
        <v>556937618129.83801</v>
      </c>
      <c r="X15" s="11"/>
      <c r="Y15" s="18">
        <f t="shared" ref="Y15:Y18" si="1">W15/41287202251499*100</f>
        <v>1.3489352335798377</v>
      </c>
    </row>
    <row r="16" spans="1:25" ht="18.75" x14ac:dyDescent="0.45">
      <c r="A16" s="2" t="s">
        <v>22</v>
      </c>
      <c r="C16" s="11">
        <v>1800000</v>
      </c>
      <c r="D16" s="11"/>
      <c r="E16" s="11">
        <v>28880776307</v>
      </c>
      <c r="F16" s="11"/>
      <c r="G16" s="11">
        <v>22634518500</v>
      </c>
      <c r="H16" s="11"/>
      <c r="I16" s="11">
        <v>0</v>
      </c>
      <c r="J16" s="11"/>
      <c r="K16" s="11">
        <v>0</v>
      </c>
      <c r="L16" s="11"/>
      <c r="M16" s="11">
        <v>-1798000</v>
      </c>
      <c r="N16" s="11"/>
      <c r="O16" s="11">
        <v>23883742720</v>
      </c>
      <c r="P16" s="11"/>
      <c r="Q16" s="11">
        <v>2000</v>
      </c>
      <c r="R16" s="11"/>
      <c r="S16" s="11">
        <v>14300</v>
      </c>
      <c r="T16" s="11"/>
      <c r="U16" s="11">
        <v>32089751</v>
      </c>
      <c r="V16" s="11"/>
      <c r="W16" s="11">
        <v>28429830</v>
      </c>
      <c r="X16" s="11"/>
      <c r="Y16" s="18">
        <f t="shared" si="1"/>
        <v>6.8858698215541628E-5</v>
      </c>
    </row>
    <row r="17" spans="1:25" ht="18.75" x14ac:dyDescent="0.45">
      <c r="A17" s="2" t="s">
        <v>23</v>
      </c>
      <c r="C17" s="11">
        <v>303736</v>
      </c>
      <c r="D17" s="11"/>
      <c r="E17" s="11">
        <v>6171439382</v>
      </c>
      <c r="F17" s="11"/>
      <c r="G17" s="11">
        <v>9072959562.5400009</v>
      </c>
      <c r="H17" s="11"/>
      <c r="I17" s="11">
        <v>0</v>
      </c>
      <c r="J17" s="11"/>
      <c r="K17" s="11">
        <v>0</v>
      </c>
      <c r="L17" s="11"/>
      <c r="M17" s="11">
        <v>-203736</v>
      </c>
      <c r="N17" s="11"/>
      <c r="O17" s="11">
        <v>6427390565</v>
      </c>
      <c r="P17" s="11"/>
      <c r="Q17" s="11">
        <v>100000</v>
      </c>
      <c r="R17" s="11"/>
      <c r="S17" s="11">
        <v>34500</v>
      </c>
      <c r="T17" s="11"/>
      <c r="U17" s="11">
        <v>2031843240</v>
      </c>
      <c r="V17" s="11"/>
      <c r="W17" s="11">
        <v>3429472500</v>
      </c>
      <c r="X17" s="11"/>
      <c r="Y17" s="18">
        <f t="shared" si="1"/>
        <v>8.306381428098553E-3</v>
      </c>
    </row>
    <row r="18" spans="1:25" ht="18.75" x14ac:dyDescent="0.45">
      <c r="A18" s="2" t="s">
        <v>24</v>
      </c>
      <c r="C18" s="11">
        <v>776660</v>
      </c>
      <c r="D18" s="11"/>
      <c r="E18" s="11">
        <v>99292763719</v>
      </c>
      <c r="F18" s="11"/>
      <c r="G18" s="11">
        <v>85380764571.851501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0</v>
      </c>
      <c r="P18" s="11"/>
      <c r="Q18" s="11">
        <v>776660</v>
      </c>
      <c r="R18" s="11"/>
      <c r="S18" s="11">
        <v>131995</v>
      </c>
      <c r="T18" s="11"/>
      <c r="U18" s="11">
        <v>99292763719</v>
      </c>
      <c r="V18" s="11"/>
      <c r="W18" s="11">
        <v>102447448499.73199</v>
      </c>
      <c r="X18" s="11"/>
      <c r="Y18" s="18">
        <f t="shared" si="1"/>
        <v>0.24813366591341868</v>
      </c>
    </row>
    <row r="19" spans="1:25" ht="18.75" x14ac:dyDescent="0.45">
      <c r="A19" s="2" t="s">
        <v>25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59405940</v>
      </c>
      <c r="J19" s="11"/>
      <c r="K19" s="11">
        <v>780179232197</v>
      </c>
      <c r="L19" s="11"/>
      <c r="M19" s="11">
        <v>0</v>
      </c>
      <c r="N19" s="11"/>
      <c r="O19" s="11">
        <v>0</v>
      </c>
      <c r="P19" s="11"/>
      <c r="Q19" s="11">
        <v>59405940</v>
      </c>
      <c r="R19" s="11"/>
      <c r="S19" s="11">
        <v>13137</v>
      </c>
      <c r="T19" s="11"/>
      <c r="U19" s="11">
        <f>780238653285-1286</f>
        <v>780238651999</v>
      </c>
      <c r="V19" s="11"/>
      <c r="W19" s="11">
        <f>775772359569.009-1290</f>
        <v>775772358279.00903</v>
      </c>
      <c r="X19" s="11"/>
      <c r="Y19" s="18">
        <f>W19/41287202251499*100</f>
        <v>1.8789656745289478</v>
      </c>
    </row>
    <row r="20" spans="1:25" ht="18.75" thickBot="1" x14ac:dyDescent="0.45">
      <c r="C20" s="12">
        <f>SUM(C9:C19)</f>
        <v>66398611</v>
      </c>
      <c r="D20" s="13"/>
      <c r="E20" s="12">
        <f>SUM(E9:E19)</f>
        <v>1731016667551</v>
      </c>
      <c r="F20" s="13"/>
      <c r="G20" s="12">
        <f>SUM(G9:G19)</f>
        <v>1689168558866.6128</v>
      </c>
      <c r="H20" s="13"/>
      <c r="I20" s="12">
        <f>SUM(I9:I19)</f>
        <v>59405940</v>
      </c>
      <c r="J20" s="13"/>
      <c r="K20" s="12">
        <f>SUM(K9:K19)</f>
        <v>780179232197</v>
      </c>
      <c r="L20" s="13"/>
      <c r="M20" s="12">
        <f>SUM(M9:M19)</f>
        <v>-3396503</v>
      </c>
      <c r="N20" s="13"/>
      <c r="O20" s="12">
        <f>SUM(O9:O19)</f>
        <v>35345399120</v>
      </c>
      <c r="P20" s="13"/>
      <c r="Q20" s="12">
        <f>SUM(Q9:Q19)</f>
        <v>122408048</v>
      </c>
      <c r="R20" s="13"/>
      <c r="S20" s="12">
        <f>SUM(S9:S19)</f>
        <v>428243</v>
      </c>
      <c r="T20" s="13"/>
      <c r="U20" s="12">
        <f>SUM(U9:U19)</f>
        <v>2473612662601</v>
      </c>
      <c r="V20" s="13"/>
      <c r="W20" s="12">
        <f>SUM(W9:W19)</f>
        <v>2522029450952.3242</v>
      </c>
      <c r="X20" s="14"/>
      <c r="Y20" s="19">
        <f>SUM(Y9:Y19)</f>
        <v>6.1085016988787544</v>
      </c>
    </row>
    <row r="21" spans="1:25" ht="18.75" thickTop="1" x14ac:dyDescent="0.4"/>
    <row r="23" spans="1:25" x14ac:dyDescent="0.4">
      <c r="U23" s="3"/>
      <c r="W23" s="3"/>
    </row>
    <row r="24" spans="1:25" x14ac:dyDescent="0.4">
      <c r="W24" s="3"/>
    </row>
    <row r="25" spans="1:25" x14ac:dyDescent="0.4">
      <c r="U25" s="14"/>
      <c r="W25" s="1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28"/>
  <sheetViews>
    <sheetView rightToLeft="1" topLeftCell="A4" workbookViewId="0">
      <selection activeCell="Q25" sqref="Q25"/>
    </sheetView>
  </sheetViews>
  <sheetFormatPr defaultRowHeight="18" x14ac:dyDescent="0.4"/>
  <cols>
    <col min="1" max="1" width="36.42578125" style="1" bestFit="1" customWidth="1"/>
    <col min="2" max="2" width="1" style="1" customWidth="1"/>
    <col min="3" max="3" width="8.425781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15.140625" style="1" customWidth="1"/>
    <col min="20" max="20" width="12.7109375" style="1" customWidth="1"/>
    <col min="21" max="21" width="9.140625" style="1"/>
    <col min="22" max="22" width="16" style="1" customWidth="1"/>
    <col min="23" max="16384" width="9.140625" style="1"/>
  </cols>
  <sheetData>
    <row r="2" spans="1:22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2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22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22" ht="27.75" x14ac:dyDescent="0.4">
      <c r="A6" s="30" t="s">
        <v>3</v>
      </c>
      <c r="C6" s="28" t="s">
        <v>210</v>
      </c>
      <c r="D6" s="28" t="s">
        <v>210</v>
      </c>
      <c r="E6" s="28" t="s">
        <v>210</v>
      </c>
      <c r="F6" s="28" t="s">
        <v>210</v>
      </c>
      <c r="G6" s="28" t="s">
        <v>210</v>
      </c>
      <c r="H6" s="28" t="s">
        <v>210</v>
      </c>
      <c r="I6" s="28" t="s">
        <v>210</v>
      </c>
      <c r="K6" s="28" t="s">
        <v>211</v>
      </c>
      <c r="L6" s="28" t="s">
        <v>211</v>
      </c>
      <c r="M6" s="28" t="s">
        <v>211</v>
      </c>
      <c r="N6" s="28" t="s">
        <v>211</v>
      </c>
      <c r="O6" s="28" t="s">
        <v>211</v>
      </c>
      <c r="P6" s="28" t="s">
        <v>211</v>
      </c>
      <c r="Q6" s="28" t="s">
        <v>211</v>
      </c>
    </row>
    <row r="7" spans="1:22" ht="27.75" x14ac:dyDescent="0.4">
      <c r="A7" s="28" t="s">
        <v>3</v>
      </c>
      <c r="C7" s="29" t="s">
        <v>7</v>
      </c>
      <c r="E7" s="29" t="s">
        <v>229</v>
      </c>
      <c r="G7" s="29" t="s">
        <v>230</v>
      </c>
      <c r="I7" s="29" t="s">
        <v>232</v>
      </c>
      <c r="K7" s="29" t="s">
        <v>7</v>
      </c>
      <c r="M7" s="29" t="s">
        <v>229</v>
      </c>
      <c r="O7" s="29" t="s">
        <v>230</v>
      </c>
      <c r="Q7" s="29" t="s">
        <v>232</v>
      </c>
    </row>
    <row r="8" spans="1:22" ht="18.75" x14ac:dyDescent="0.45">
      <c r="A8" s="2" t="s">
        <v>265</v>
      </c>
      <c r="C8" s="13">
        <v>1798000</v>
      </c>
      <c r="D8" s="13"/>
      <c r="E8" s="13">
        <v>23883742720</v>
      </c>
      <c r="F8" s="13"/>
      <c r="G8" s="13">
        <v>27878546754</v>
      </c>
      <c r="H8" s="13"/>
      <c r="I8" s="13">
        <v>-3994804034</v>
      </c>
      <c r="J8" s="13"/>
      <c r="K8" s="13">
        <v>1798000</v>
      </c>
      <c r="L8" s="13"/>
      <c r="M8" s="13">
        <v>23883742720</v>
      </c>
      <c r="N8" s="13"/>
      <c r="O8" s="13">
        <f>-(Q8-M8)</f>
        <v>27878546754</v>
      </c>
      <c r="P8" s="13"/>
      <c r="Q8" s="13">
        <v>-3994804034</v>
      </c>
      <c r="S8" s="3"/>
      <c r="T8" s="3"/>
      <c r="U8" s="3"/>
      <c r="V8" s="3"/>
    </row>
    <row r="9" spans="1:22" ht="18.75" x14ac:dyDescent="0.45">
      <c r="A9" s="2" t="s">
        <v>20</v>
      </c>
      <c r="C9" s="13">
        <v>1394767</v>
      </c>
      <c r="D9" s="13"/>
      <c r="E9" s="13">
        <v>5034265835</v>
      </c>
      <c r="F9" s="13"/>
      <c r="G9" s="13">
        <v>6580177775</v>
      </c>
      <c r="H9" s="13"/>
      <c r="I9" s="13">
        <v>-1545911940</v>
      </c>
      <c r="J9" s="13"/>
      <c r="K9" s="13">
        <v>1394767</v>
      </c>
      <c r="L9" s="13"/>
      <c r="M9" s="13">
        <v>5034265835</v>
      </c>
      <c r="N9" s="13"/>
      <c r="O9" s="13">
        <f t="shared" ref="O9:O21" si="0">-(Q9-M9)</f>
        <v>6580177775</v>
      </c>
      <c r="P9" s="13"/>
      <c r="Q9" s="13">
        <v>-1545911940</v>
      </c>
      <c r="S9" s="3"/>
      <c r="T9" s="3"/>
      <c r="U9" s="3"/>
      <c r="V9" s="3"/>
    </row>
    <row r="10" spans="1:22" ht="18.75" x14ac:dyDescent="0.45">
      <c r="A10" s="2" t="s">
        <v>23</v>
      </c>
      <c r="C10" s="13">
        <v>203736</v>
      </c>
      <c r="D10" s="13"/>
      <c r="E10" s="13">
        <v>6427390565</v>
      </c>
      <c r="F10" s="13"/>
      <c r="G10" s="13">
        <v>6209045909</v>
      </c>
      <c r="H10" s="13"/>
      <c r="I10" s="13">
        <v>218344656</v>
      </c>
      <c r="J10" s="13"/>
      <c r="K10" s="13">
        <v>203736</v>
      </c>
      <c r="L10" s="13"/>
      <c r="M10" s="13">
        <v>6427390565</v>
      </c>
      <c r="N10" s="13"/>
      <c r="O10" s="13">
        <f t="shared" si="0"/>
        <v>6209045909</v>
      </c>
      <c r="P10" s="13"/>
      <c r="Q10" s="13">
        <v>218344656</v>
      </c>
      <c r="S10" s="3"/>
      <c r="T10" s="32"/>
      <c r="U10" s="3"/>
      <c r="V10" s="3"/>
    </row>
    <row r="11" spans="1:22" ht="18.75" x14ac:dyDescent="0.45">
      <c r="A11" s="2" t="s">
        <v>233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62000000</v>
      </c>
      <c r="L11" s="13"/>
      <c r="M11" s="13">
        <v>64835918160</v>
      </c>
      <c r="N11" s="13"/>
      <c r="O11" s="13">
        <f t="shared" si="0"/>
        <v>61631100000</v>
      </c>
      <c r="P11" s="13"/>
      <c r="Q11" s="13">
        <v>3204818160</v>
      </c>
      <c r="S11" s="3"/>
      <c r="T11" s="3"/>
      <c r="U11" s="3"/>
      <c r="V11" s="3"/>
    </row>
    <row r="12" spans="1:22" ht="18.75" x14ac:dyDescent="0.45">
      <c r="A12" s="2" t="s">
        <v>118</v>
      </c>
      <c r="C12" s="13">
        <v>6000</v>
      </c>
      <c r="D12" s="13"/>
      <c r="E12" s="13">
        <v>5998912500</v>
      </c>
      <c r="F12" s="13"/>
      <c r="G12" s="13">
        <v>6000000000</v>
      </c>
      <c r="H12" s="13"/>
      <c r="I12" s="13">
        <v>-315356183</v>
      </c>
      <c r="J12" s="13"/>
      <c r="K12" s="13">
        <v>6000</v>
      </c>
      <c r="L12" s="13"/>
      <c r="M12" s="13">
        <v>5998912500</v>
      </c>
      <c r="N12" s="13"/>
      <c r="O12" s="13">
        <f t="shared" si="0"/>
        <v>6314268683</v>
      </c>
      <c r="P12" s="13"/>
      <c r="Q12" s="13">
        <v>-315356183</v>
      </c>
      <c r="S12" s="3"/>
      <c r="T12" s="3"/>
      <c r="V12" s="3"/>
    </row>
    <row r="13" spans="1:22" ht="18.75" x14ac:dyDescent="0.45">
      <c r="A13" s="35" t="s">
        <v>263</v>
      </c>
      <c r="B13" s="36"/>
      <c r="C13" s="37"/>
      <c r="D13" s="37"/>
      <c r="E13" s="37"/>
      <c r="F13" s="37"/>
      <c r="G13" s="37"/>
      <c r="H13" s="37"/>
      <c r="I13" s="37"/>
      <c r="J13" s="37"/>
      <c r="K13" s="37">
        <v>0</v>
      </c>
      <c r="L13" s="37"/>
      <c r="M13" s="37">
        <v>0</v>
      </c>
      <c r="N13" s="37"/>
      <c r="O13" s="37">
        <f t="shared" si="0"/>
        <v>-8395616224</v>
      </c>
      <c r="P13" s="13"/>
      <c r="Q13" s="13">
        <v>8395616224</v>
      </c>
      <c r="S13" s="3"/>
      <c r="T13" s="3"/>
      <c r="V13" s="3"/>
    </row>
    <row r="14" spans="1:22" ht="18.75" x14ac:dyDescent="0.45">
      <c r="A14" s="35" t="s">
        <v>264</v>
      </c>
      <c r="B14" s="36"/>
      <c r="C14" s="37"/>
      <c r="D14" s="37"/>
      <c r="E14" s="37"/>
      <c r="F14" s="37"/>
      <c r="G14" s="37"/>
      <c r="H14" s="37"/>
      <c r="I14" s="37">
        <v>-500429602</v>
      </c>
      <c r="J14" s="37"/>
      <c r="K14" s="37">
        <v>0</v>
      </c>
      <c r="L14" s="37"/>
      <c r="M14" s="37">
        <v>0</v>
      </c>
      <c r="N14" s="37"/>
      <c r="O14" s="37">
        <f t="shared" si="0"/>
        <v>500429602</v>
      </c>
      <c r="P14" s="13"/>
      <c r="Q14" s="13">
        <v>-500429602</v>
      </c>
      <c r="S14" s="3"/>
      <c r="T14" s="3"/>
      <c r="V14" s="3"/>
    </row>
    <row r="15" spans="1:22" ht="18.75" x14ac:dyDescent="0.45">
      <c r="A15" s="2" t="s">
        <v>234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20000</v>
      </c>
      <c r="L15" s="13"/>
      <c r="M15" s="13">
        <v>17866761063</v>
      </c>
      <c r="N15" s="13"/>
      <c r="O15" s="13">
        <f t="shared" si="0"/>
        <v>17279920087</v>
      </c>
      <c r="P15" s="13"/>
      <c r="Q15" s="13">
        <v>586840976</v>
      </c>
    </row>
    <row r="16" spans="1:22" ht="18.75" x14ac:dyDescent="0.45">
      <c r="A16" s="2" t="s">
        <v>219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1000</v>
      </c>
      <c r="L16" s="13"/>
      <c r="M16" s="13">
        <v>1000000000</v>
      </c>
      <c r="N16" s="13"/>
      <c r="O16" s="13">
        <f t="shared" si="0"/>
        <v>999818750</v>
      </c>
      <c r="P16" s="13"/>
      <c r="Q16" s="13">
        <v>181250</v>
      </c>
    </row>
    <row r="17" spans="1:17" ht="18.75" x14ac:dyDescent="0.45">
      <c r="A17" s="2" t="s">
        <v>61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100000</v>
      </c>
      <c r="L17" s="13"/>
      <c r="M17" s="13">
        <v>83684829380</v>
      </c>
      <c r="N17" s="13"/>
      <c r="O17" s="13">
        <f t="shared" si="0"/>
        <v>79165648628</v>
      </c>
      <c r="P17" s="13"/>
      <c r="Q17" s="13">
        <v>4519180752</v>
      </c>
    </row>
    <row r="18" spans="1:17" ht="18.75" x14ac:dyDescent="0.45">
      <c r="A18" s="2" t="s">
        <v>58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100000</v>
      </c>
      <c r="L18" s="13"/>
      <c r="M18" s="13">
        <v>70399939031</v>
      </c>
      <c r="N18" s="13"/>
      <c r="O18" s="13">
        <f t="shared" si="0"/>
        <v>67437774687</v>
      </c>
      <c r="P18" s="13"/>
      <c r="Q18" s="13">
        <v>2962164344</v>
      </c>
    </row>
    <row r="19" spans="1:17" ht="18.75" x14ac:dyDescent="0.45">
      <c r="A19" s="2" t="s">
        <v>217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336280</v>
      </c>
      <c r="L19" s="13"/>
      <c r="M19" s="13">
        <v>336280000000</v>
      </c>
      <c r="N19" s="13"/>
      <c r="O19" s="13">
        <f t="shared" si="0"/>
        <v>337621418904</v>
      </c>
      <c r="P19" s="13"/>
      <c r="Q19" s="13">
        <v>-1341418904</v>
      </c>
    </row>
    <row r="20" spans="1:17" ht="18.75" x14ac:dyDescent="0.45">
      <c r="A20" s="2" t="s">
        <v>235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65410</v>
      </c>
      <c r="L20" s="13"/>
      <c r="M20" s="13">
        <v>45258341945</v>
      </c>
      <c r="N20" s="13"/>
      <c r="O20" s="13">
        <f>-(Q20-M20)</f>
        <v>42966253904</v>
      </c>
      <c r="P20" s="13"/>
      <c r="Q20" s="13">
        <v>2292088041</v>
      </c>
    </row>
    <row r="21" spans="1:17" ht="18.75" x14ac:dyDescent="0.45">
      <c r="A21" s="2" t="s">
        <v>64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100000</v>
      </c>
      <c r="L21" s="13"/>
      <c r="M21" s="13">
        <v>55189995000</v>
      </c>
      <c r="N21" s="13"/>
      <c r="O21" s="13">
        <f t="shared" si="0"/>
        <v>53306838627</v>
      </c>
      <c r="P21" s="13"/>
      <c r="Q21" s="13">
        <v>1883156373</v>
      </c>
    </row>
    <row r="22" spans="1:17" ht="18.75" thickBot="1" x14ac:dyDescent="0.45">
      <c r="C22" s="12">
        <f>SUM(C8:C21)</f>
        <v>3402503</v>
      </c>
      <c r="D22" s="13"/>
      <c r="E22" s="12">
        <f>SUM(E8:E21)</f>
        <v>41344311620</v>
      </c>
      <c r="F22" s="13"/>
      <c r="G22" s="12">
        <f>SUM(G8:G21)</f>
        <v>46667770438</v>
      </c>
      <c r="H22" s="13"/>
      <c r="I22" s="12">
        <f>SUM(I8:I21)</f>
        <v>-6138157103</v>
      </c>
      <c r="J22" s="13"/>
      <c r="K22" s="12">
        <f>SUM(K8:K21)</f>
        <v>66125193</v>
      </c>
      <c r="L22" s="13"/>
      <c r="M22" s="12">
        <f>SUM(M8:M21)</f>
        <v>715860096199</v>
      </c>
      <c r="N22" s="13"/>
      <c r="O22" s="12">
        <f>SUM(O8:O21)</f>
        <v>699495626086</v>
      </c>
      <c r="P22" s="13"/>
      <c r="Q22" s="12">
        <f>SUM(Q8:Q21)</f>
        <v>16364470113</v>
      </c>
    </row>
    <row r="23" spans="1:17" ht="18.75" thickTop="1" x14ac:dyDescent="0.4"/>
    <row r="24" spans="1:17" x14ac:dyDescent="0.4">
      <c r="I24" s="33"/>
    </row>
    <row r="25" spans="1:17" x14ac:dyDescent="0.4">
      <c r="I25" s="9"/>
      <c r="Q25" s="20"/>
    </row>
    <row r="26" spans="1:17" x14ac:dyDescent="0.4">
      <c r="I26" s="34"/>
      <c r="Q26" s="14"/>
    </row>
    <row r="28" spans="1:17" x14ac:dyDescent="0.4">
      <c r="Q28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21"/>
  <sheetViews>
    <sheetView rightToLeft="1" view="pageBreakPreview" topLeftCell="A3" zoomScale="93" zoomScaleNormal="100" zoomScaleSheetLayoutView="93" workbookViewId="0">
      <selection activeCell="M19" sqref="M19"/>
    </sheetView>
  </sheetViews>
  <sheetFormatPr defaultRowHeight="18" x14ac:dyDescent="0.4"/>
  <cols>
    <col min="1" max="1" width="32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27.75" x14ac:dyDescent="0.4">
      <c r="A6" s="30" t="s">
        <v>3</v>
      </c>
      <c r="C6" s="28" t="s">
        <v>210</v>
      </c>
      <c r="D6" s="28" t="s">
        <v>210</v>
      </c>
      <c r="E6" s="28" t="s">
        <v>210</v>
      </c>
      <c r="F6" s="28" t="s">
        <v>210</v>
      </c>
      <c r="G6" s="28" t="s">
        <v>210</v>
      </c>
      <c r="H6" s="28" t="s">
        <v>210</v>
      </c>
      <c r="I6" s="28" t="s">
        <v>210</v>
      </c>
      <c r="J6" s="28" t="s">
        <v>210</v>
      </c>
      <c r="K6" s="28" t="s">
        <v>210</v>
      </c>
      <c r="M6" s="28" t="s">
        <v>211</v>
      </c>
      <c r="N6" s="28" t="s">
        <v>211</v>
      </c>
      <c r="O6" s="28" t="s">
        <v>211</v>
      </c>
      <c r="P6" s="28" t="s">
        <v>211</v>
      </c>
      <c r="Q6" s="28" t="s">
        <v>211</v>
      </c>
      <c r="R6" s="28" t="s">
        <v>211</v>
      </c>
      <c r="S6" s="28" t="s">
        <v>211</v>
      </c>
      <c r="T6" s="28" t="s">
        <v>211</v>
      </c>
      <c r="U6" s="28" t="s">
        <v>211</v>
      </c>
    </row>
    <row r="7" spans="1:21" ht="27.75" x14ac:dyDescent="0.4">
      <c r="A7" s="28" t="s">
        <v>3</v>
      </c>
      <c r="C7" s="10" t="s">
        <v>236</v>
      </c>
      <c r="E7" s="10" t="s">
        <v>237</v>
      </c>
      <c r="G7" s="10" t="s">
        <v>238</v>
      </c>
      <c r="I7" s="10" t="s">
        <v>145</v>
      </c>
      <c r="K7" s="10" t="s">
        <v>239</v>
      </c>
      <c r="M7" s="6" t="s">
        <v>236</v>
      </c>
      <c r="O7" s="6" t="s">
        <v>237</v>
      </c>
      <c r="Q7" s="6" t="s">
        <v>238</v>
      </c>
      <c r="S7" s="29" t="s">
        <v>145</v>
      </c>
      <c r="U7" s="28" t="s">
        <v>239</v>
      </c>
    </row>
    <row r="8" spans="1:21" s="39" customFormat="1" ht="35.25" customHeight="1" x14ac:dyDescent="0.55000000000000004">
      <c r="A8" s="38" t="s">
        <v>22</v>
      </c>
      <c r="C8" s="44">
        <v>0</v>
      </c>
      <c r="D8" s="44"/>
      <c r="E8" s="44">
        <v>3517663917</v>
      </c>
      <c r="F8" s="44"/>
      <c r="G8" s="44">
        <v>-3994804034</v>
      </c>
      <c r="H8" s="44"/>
      <c r="I8" s="44">
        <v>-477140117</v>
      </c>
      <c r="J8" s="44"/>
      <c r="K8" s="45">
        <f>I8/721124457766*100</f>
        <v>-6.6166125952536861E-2</v>
      </c>
      <c r="L8" s="44"/>
      <c r="M8" s="44">
        <v>3040791367</v>
      </c>
      <c r="N8" s="44"/>
      <c r="O8" s="44">
        <v>-3716381</v>
      </c>
      <c r="P8" s="44"/>
      <c r="Q8" s="44">
        <v>-3994804034</v>
      </c>
      <c r="R8" s="44"/>
      <c r="S8" s="44">
        <v>-957729048</v>
      </c>
      <c r="T8" s="44"/>
      <c r="U8" s="45">
        <f>S8/2080082947849*100</f>
        <v>-4.6042829637653694E-2</v>
      </c>
    </row>
    <row r="9" spans="1:21" s="39" customFormat="1" ht="35.25" customHeight="1" x14ac:dyDescent="0.55000000000000004">
      <c r="A9" s="38" t="s">
        <v>20</v>
      </c>
      <c r="C9" s="44">
        <v>0</v>
      </c>
      <c r="D9" s="44"/>
      <c r="E9" s="44">
        <v>1505704396</v>
      </c>
      <c r="F9" s="44"/>
      <c r="G9" s="44">
        <v>-1545911940</v>
      </c>
      <c r="H9" s="44"/>
      <c r="I9" s="44">
        <v>-40207544</v>
      </c>
      <c r="J9" s="44"/>
      <c r="K9" s="45">
        <f t="shared" ref="K9:K16" si="0">I9/721124457766*100</f>
        <v>-5.5756733206027351E-3</v>
      </c>
      <c r="L9" s="44"/>
      <c r="M9" s="44">
        <v>0</v>
      </c>
      <c r="N9" s="44"/>
      <c r="O9" s="44">
        <v>0</v>
      </c>
      <c r="P9" s="44"/>
      <c r="Q9" s="44">
        <v>-1545911940</v>
      </c>
      <c r="R9" s="44"/>
      <c r="S9" s="44">
        <v>-1545911940</v>
      </c>
      <c r="T9" s="44"/>
      <c r="U9" s="45">
        <f>S9/2080082947849*100</f>
        <v>-7.4319725643567106E-2</v>
      </c>
    </row>
    <row r="10" spans="1:21" s="39" customFormat="1" ht="35.25" customHeight="1" x14ac:dyDescent="0.55000000000000004">
      <c r="A10" s="38" t="s">
        <v>23</v>
      </c>
      <c r="C10" s="44">
        <v>0</v>
      </c>
      <c r="D10" s="44"/>
      <c r="E10" s="44">
        <v>-32880594</v>
      </c>
      <c r="F10" s="44"/>
      <c r="G10" s="44">
        <v>218344656</v>
      </c>
      <c r="H10" s="44"/>
      <c r="I10" s="44">
        <v>185464062</v>
      </c>
      <c r="J10" s="44"/>
      <c r="K10" s="45">
        <f t="shared" si="0"/>
        <v>2.5718731351111912E-2</v>
      </c>
      <c r="L10" s="44"/>
      <c r="M10" s="44">
        <v>0</v>
      </c>
      <c r="N10" s="44"/>
      <c r="O10" s="44">
        <v>27290293</v>
      </c>
      <c r="P10" s="44"/>
      <c r="Q10" s="44">
        <v>218344656</v>
      </c>
      <c r="R10" s="44"/>
      <c r="S10" s="44">
        <v>245634949</v>
      </c>
      <c r="T10" s="44"/>
      <c r="U10" s="45">
        <f t="shared" ref="U10:U16" si="1">S10/2080082947849*100</f>
        <v>1.1808901623563113E-2</v>
      </c>
    </row>
    <row r="11" spans="1:21" s="39" customFormat="1" ht="35.25" customHeight="1" x14ac:dyDescent="0.55000000000000004">
      <c r="A11" s="38" t="s">
        <v>233</v>
      </c>
      <c r="C11" s="44">
        <v>0</v>
      </c>
      <c r="D11" s="44"/>
      <c r="E11" s="44">
        <v>0</v>
      </c>
      <c r="F11" s="44"/>
      <c r="G11" s="44">
        <v>0</v>
      </c>
      <c r="H11" s="44"/>
      <c r="I11" s="44">
        <v>0</v>
      </c>
      <c r="J11" s="44"/>
      <c r="K11" s="45">
        <f t="shared" si="0"/>
        <v>0</v>
      </c>
      <c r="L11" s="44"/>
      <c r="M11" s="44">
        <v>0</v>
      </c>
      <c r="N11" s="44"/>
      <c r="O11" s="44">
        <v>0</v>
      </c>
      <c r="P11" s="44"/>
      <c r="Q11" s="44">
        <v>3204818160</v>
      </c>
      <c r="R11" s="44"/>
      <c r="S11" s="44">
        <v>3204818160</v>
      </c>
      <c r="T11" s="44"/>
      <c r="U11" s="45">
        <f t="shared" si="1"/>
        <v>0.15407165196532577</v>
      </c>
    </row>
    <row r="12" spans="1:21" s="39" customFormat="1" ht="35.25" customHeight="1" x14ac:dyDescent="0.55000000000000004">
      <c r="A12" s="38" t="s">
        <v>21</v>
      </c>
      <c r="C12" s="44">
        <v>34775332577</v>
      </c>
      <c r="D12" s="44"/>
      <c r="E12" s="44">
        <v>-37514222399</v>
      </c>
      <c r="F12" s="44"/>
      <c r="G12" s="44">
        <v>0</v>
      </c>
      <c r="H12" s="44"/>
      <c r="I12" s="44">
        <v>-2738889822</v>
      </c>
      <c r="J12" s="44"/>
      <c r="K12" s="45">
        <f t="shared" si="0"/>
        <v>-0.37980819988895054</v>
      </c>
      <c r="L12" s="44"/>
      <c r="M12" s="44">
        <v>34775332577</v>
      </c>
      <c r="N12" s="44"/>
      <c r="O12" s="44">
        <v>-42823772633</v>
      </c>
      <c r="P12" s="44"/>
      <c r="Q12" s="44">
        <v>0</v>
      </c>
      <c r="R12" s="44"/>
      <c r="S12" s="44">
        <v>-8048440056</v>
      </c>
      <c r="T12" s="44"/>
      <c r="U12" s="45">
        <f t="shared" si="1"/>
        <v>-0.38692880321541206</v>
      </c>
    </row>
    <row r="13" spans="1:21" s="39" customFormat="1" ht="35.25" customHeight="1" x14ac:dyDescent="0.55000000000000004">
      <c r="A13" s="38" t="s">
        <v>19</v>
      </c>
      <c r="C13" s="44">
        <v>0</v>
      </c>
      <c r="D13" s="44"/>
      <c r="E13" s="44">
        <v>-2199961</v>
      </c>
      <c r="F13" s="44"/>
      <c r="G13" s="44">
        <v>0</v>
      </c>
      <c r="H13" s="44"/>
      <c r="I13" s="44">
        <v>-2199961</v>
      </c>
      <c r="J13" s="44"/>
      <c r="K13" s="45">
        <f t="shared" si="0"/>
        <v>-3.0507369099854777E-4</v>
      </c>
      <c r="L13" s="44"/>
      <c r="M13" s="44">
        <v>125947827</v>
      </c>
      <c r="N13" s="44"/>
      <c r="O13" s="44">
        <v>-34636838</v>
      </c>
      <c r="P13" s="44"/>
      <c r="Q13" s="44">
        <v>0</v>
      </c>
      <c r="R13" s="44"/>
      <c r="S13" s="44">
        <v>91310989</v>
      </c>
      <c r="T13" s="44"/>
      <c r="U13" s="45">
        <f t="shared" si="1"/>
        <v>4.3897763353343234E-3</v>
      </c>
    </row>
    <row r="14" spans="1:21" s="39" customFormat="1" ht="35.25" customHeight="1" x14ac:dyDescent="0.55000000000000004">
      <c r="A14" s="38" t="s">
        <v>25</v>
      </c>
      <c r="C14" s="44">
        <v>0</v>
      </c>
      <c r="D14" s="44"/>
      <c r="E14" s="44">
        <v>-4466293715</v>
      </c>
      <c r="F14" s="44"/>
      <c r="G14" s="44">
        <v>0</v>
      </c>
      <c r="H14" s="44"/>
      <c r="I14" s="44">
        <v>-4466293715</v>
      </c>
      <c r="J14" s="44"/>
      <c r="K14" s="45">
        <f t="shared" si="0"/>
        <v>-0.61935130155428486</v>
      </c>
      <c r="L14" s="44"/>
      <c r="M14" s="44">
        <v>0</v>
      </c>
      <c r="N14" s="44"/>
      <c r="O14" s="44">
        <v>-4466293715</v>
      </c>
      <c r="P14" s="44"/>
      <c r="Q14" s="44">
        <v>0</v>
      </c>
      <c r="R14" s="44"/>
      <c r="S14" s="44">
        <v>-4466293715</v>
      </c>
      <c r="T14" s="44"/>
      <c r="U14" s="45">
        <f t="shared" si="1"/>
        <v>-0.21471709672052092</v>
      </c>
    </row>
    <row r="15" spans="1:21" s="39" customFormat="1" ht="35.25" customHeight="1" x14ac:dyDescent="0.55000000000000004">
      <c r="A15" s="38" t="s">
        <v>17</v>
      </c>
      <c r="C15" s="44">
        <v>0</v>
      </c>
      <c r="D15" s="44"/>
      <c r="E15" s="44">
        <v>17961182288</v>
      </c>
      <c r="F15" s="44"/>
      <c r="G15" s="44">
        <v>0</v>
      </c>
      <c r="H15" s="44"/>
      <c r="I15" s="44">
        <v>17961182288</v>
      </c>
      <c r="J15" s="44"/>
      <c r="K15" s="45">
        <f t="shared" si="0"/>
        <v>2.490718778786488</v>
      </c>
      <c r="L15" s="44"/>
      <c r="M15" s="44">
        <v>0</v>
      </c>
      <c r="N15" s="44"/>
      <c r="O15" s="44">
        <v>67868506291</v>
      </c>
      <c r="P15" s="44"/>
      <c r="Q15" s="44">
        <v>0</v>
      </c>
      <c r="R15" s="44"/>
      <c r="S15" s="44">
        <v>67868506291</v>
      </c>
      <c r="T15" s="44"/>
      <c r="U15" s="45">
        <f t="shared" si="1"/>
        <v>3.2627788406795206</v>
      </c>
    </row>
    <row r="16" spans="1:21" s="39" customFormat="1" ht="35.25" customHeight="1" x14ac:dyDescent="0.55000000000000004">
      <c r="A16" s="38" t="s">
        <v>24</v>
      </c>
      <c r="C16" s="44">
        <v>0</v>
      </c>
      <c r="D16" s="44"/>
      <c r="E16" s="44">
        <v>813094118</v>
      </c>
      <c r="F16" s="44"/>
      <c r="G16" s="44">
        <v>0</v>
      </c>
      <c r="H16" s="44"/>
      <c r="I16" s="44">
        <v>813094118</v>
      </c>
      <c r="J16" s="44"/>
      <c r="K16" s="45">
        <f t="shared" si="0"/>
        <v>0.11275364595439136</v>
      </c>
      <c r="L16" s="44"/>
      <c r="M16" s="44">
        <v>0</v>
      </c>
      <c r="N16" s="44"/>
      <c r="O16" s="44">
        <v>1046672684</v>
      </c>
      <c r="P16" s="44"/>
      <c r="Q16" s="44">
        <v>0</v>
      </c>
      <c r="R16" s="44"/>
      <c r="S16" s="44">
        <v>1046672684</v>
      </c>
      <c r="T16" s="44"/>
      <c r="U16" s="45">
        <f t="shared" si="1"/>
        <v>5.0318795463534627E-2</v>
      </c>
    </row>
    <row r="17" spans="1:21" s="39" customFormat="1" ht="35.25" customHeight="1" x14ac:dyDescent="0.55000000000000004">
      <c r="A17" s="38" t="s">
        <v>262</v>
      </c>
      <c r="C17" s="44"/>
      <c r="D17" s="44"/>
      <c r="E17" s="44"/>
      <c r="F17" s="44"/>
      <c r="G17" s="44"/>
      <c r="H17" s="44"/>
      <c r="I17" s="44"/>
      <c r="J17" s="44"/>
      <c r="K17" s="45"/>
      <c r="L17" s="44"/>
      <c r="M17" s="44">
        <v>1025440500</v>
      </c>
      <c r="N17" s="44"/>
      <c r="O17" s="44"/>
      <c r="P17" s="44"/>
      <c r="Q17" s="44"/>
      <c r="R17" s="44"/>
      <c r="S17" s="44"/>
      <c r="T17" s="44"/>
      <c r="U17" s="45"/>
    </row>
    <row r="18" spans="1:21" ht="18.75" thickBot="1" x14ac:dyDescent="0.45">
      <c r="C18" s="17">
        <f>SUM(C8:C16)</f>
        <v>34775332577</v>
      </c>
      <c r="D18" s="11"/>
      <c r="E18" s="17">
        <f>SUM(E8:E16)</f>
        <v>-18217951950</v>
      </c>
      <c r="F18" s="11"/>
      <c r="G18" s="17">
        <f>SUM(G8:G16)</f>
        <v>-5322371318</v>
      </c>
      <c r="H18" s="11"/>
      <c r="I18" s="17">
        <f>SUM(I8:I16)</f>
        <v>11235009309</v>
      </c>
      <c r="J18" s="11"/>
      <c r="K18" s="25">
        <f>SUM(K8:K16)</f>
        <v>1.5579847816846177</v>
      </c>
      <c r="L18" s="11"/>
      <c r="M18" s="17">
        <f>SUM(M8:M17)</f>
        <v>38967512271</v>
      </c>
      <c r="N18" s="11"/>
      <c r="O18" s="17">
        <f>SUM(O8:O16)</f>
        <v>21614049701</v>
      </c>
      <c r="P18" s="11"/>
      <c r="Q18" s="17">
        <f>SUM(Q8:Q16)</f>
        <v>-2117553158</v>
      </c>
      <c r="R18" s="11"/>
      <c r="S18" s="17">
        <f>SUM(S8:S16)</f>
        <v>57438568314</v>
      </c>
      <c r="T18" s="11"/>
      <c r="U18" s="25">
        <f>SUM(U8:U16)</f>
        <v>2.7613595108501245</v>
      </c>
    </row>
    <row r="19" spans="1:21" ht="18.75" thickTop="1" x14ac:dyDescent="0.4"/>
    <row r="20" spans="1:21" x14ac:dyDescent="0.4">
      <c r="S20" s="3"/>
      <c r="U20" s="24"/>
    </row>
    <row r="21" spans="1:21" x14ac:dyDescent="0.4">
      <c r="K21" s="3"/>
    </row>
  </sheetData>
  <mergeCells count="8">
    <mergeCell ref="A2:U2"/>
    <mergeCell ref="A3:U3"/>
    <mergeCell ref="A4:U4"/>
    <mergeCell ref="S7"/>
    <mergeCell ref="U7"/>
    <mergeCell ref="M6:U6"/>
    <mergeCell ref="C6:K6"/>
    <mergeCell ref="A6:A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41"/>
  <sheetViews>
    <sheetView rightToLeft="1" view="pageBreakPreview" topLeftCell="A19" zoomScale="95" zoomScaleNormal="100" zoomScaleSheetLayoutView="95" workbookViewId="0">
      <selection activeCell="O17" sqref="O1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" style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7.75" x14ac:dyDescent="0.4">
      <c r="A6" s="30" t="s">
        <v>212</v>
      </c>
      <c r="C6" s="28" t="s">
        <v>210</v>
      </c>
      <c r="D6" s="28" t="s">
        <v>210</v>
      </c>
      <c r="E6" s="28" t="s">
        <v>210</v>
      </c>
      <c r="F6" s="28" t="s">
        <v>210</v>
      </c>
      <c r="G6" s="28" t="s">
        <v>210</v>
      </c>
      <c r="H6" s="28" t="s">
        <v>210</v>
      </c>
      <c r="I6" s="28" t="s">
        <v>210</v>
      </c>
      <c r="K6" s="28" t="s">
        <v>211</v>
      </c>
      <c r="L6" s="28" t="s">
        <v>211</v>
      </c>
      <c r="M6" s="28" t="s">
        <v>211</v>
      </c>
      <c r="N6" s="28" t="s">
        <v>211</v>
      </c>
      <c r="O6" s="28" t="s">
        <v>211</v>
      </c>
      <c r="P6" s="28" t="s">
        <v>211</v>
      </c>
      <c r="Q6" s="28" t="s">
        <v>211</v>
      </c>
    </row>
    <row r="7" spans="1:17" ht="27.75" x14ac:dyDescent="0.4">
      <c r="A7" s="28" t="s">
        <v>212</v>
      </c>
      <c r="C7" s="6" t="s">
        <v>240</v>
      </c>
      <c r="E7" s="6" t="s">
        <v>237</v>
      </c>
      <c r="G7" s="6" t="s">
        <v>238</v>
      </c>
      <c r="I7" s="6" t="s">
        <v>241</v>
      </c>
      <c r="K7" s="6" t="s">
        <v>240</v>
      </c>
      <c r="M7" s="6" t="s">
        <v>237</v>
      </c>
      <c r="O7" s="6" t="s">
        <v>238</v>
      </c>
      <c r="Q7" s="29" t="s">
        <v>241</v>
      </c>
    </row>
    <row r="8" spans="1:17" ht="18.75" x14ac:dyDescent="0.45">
      <c r="A8" s="2" t="s">
        <v>118</v>
      </c>
      <c r="C8" s="13">
        <v>16349043633</v>
      </c>
      <c r="D8" s="13"/>
      <c r="E8" s="13">
        <v>-361412318</v>
      </c>
      <c r="F8" s="13"/>
      <c r="G8" s="13">
        <v>-1087500</v>
      </c>
      <c r="H8" s="13"/>
      <c r="I8" s="13">
        <v>15986543815</v>
      </c>
      <c r="J8" s="13"/>
      <c r="K8" s="13">
        <v>16349043633</v>
      </c>
      <c r="L8" s="13"/>
      <c r="M8" s="13">
        <v>-361412318</v>
      </c>
      <c r="N8" s="13"/>
      <c r="O8" s="13">
        <v>-315356183</v>
      </c>
      <c r="P8" s="13"/>
      <c r="Q8" s="13">
        <v>15986543815</v>
      </c>
    </row>
    <row r="9" spans="1:17" ht="18.75" x14ac:dyDescent="0.45">
      <c r="A9" s="2" t="s">
        <v>263</v>
      </c>
      <c r="C9" s="13"/>
      <c r="D9" s="13"/>
      <c r="E9" s="13"/>
      <c r="F9" s="13"/>
      <c r="G9" s="13"/>
      <c r="H9" s="13"/>
      <c r="I9" s="13"/>
      <c r="J9" s="13"/>
      <c r="K9" s="13">
        <v>0</v>
      </c>
      <c r="L9" s="13"/>
      <c r="M9" s="13">
        <v>0</v>
      </c>
      <c r="N9" s="13"/>
      <c r="O9" s="13">
        <v>8395616224</v>
      </c>
      <c r="P9" s="13"/>
      <c r="Q9" s="13"/>
    </row>
    <row r="10" spans="1:17" ht="18.75" x14ac:dyDescent="0.45">
      <c r="A10" s="2" t="s">
        <v>234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586840976</v>
      </c>
      <c r="P10" s="13"/>
      <c r="Q10" s="13">
        <v>586840976</v>
      </c>
    </row>
    <row r="11" spans="1:17" ht="18.75" x14ac:dyDescent="0.45">
      <c r="A11" s="2" t="s">
        <v>219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10684933</v>
      </c>
      <c r="L11" s="13"/>
      <c r="M11" s="13">
        <v>0</v>
      </c>
      <c r="N11" s="13"/>
      <c r="O11" s="13">
        <v>181250</v>
      </c>
      <c r="P11" s="13"/>
      <c r="Q11" s="13">
        <v>10866183</v>
      </c>
    </row>
    <row r="12" spans="1:17" ht="18.75" x14ac:dyDescent="0.45">
      <c r="A12" s="2" t="s">
        <v>61</v>
      </c>
      <c r="C12" s="13">
        <v>0</v>
      </c>
      <c r="D12" s="13"/>
      <c r="E12" s="13">
        <v>407926050</v>
      </c>
      <c r="F12" s="13"/>
      <c r="G12" s="13">
        <v>0</v>
      </c>
      <c r="H12" s="13"/>
      <c r="I12" s="13">
        <v>407926050</v>
      </c>
      <c r="J12" s="13"/>
      <c r="K12" s="13">
        <v>0</v>
      </c>
      <c r="L12" s="13"/>
      <c r="M12" s="13">
        <v>1891757060</v>
      </c>
      <c r="N12" s="13"/>
      <c r="O12" s="13">
        <v>4519180752</v>
      </c>
      <c r="P12" s="13"/>
      <c r="Q12" s="13">
        <v>6410937812</v>
      </c>
    </row>
    <row r="13" spans="1:17" ht="18.75" x14ac:dyDescent="0.45">
      <c r="A13" s="2" t="s">
        <v>58</v>
      </c>
      <c r="C13" s="13">
        <v>0</v>
      </c>
      <c r="D13" s="13"/>
      <c r="E13" s="13">
        <v>2834610133</v>
      </c>
      <c r="F13" s="13"/>
      <c r="G13" s="13">
        <v>0</v>
      </c>
      <c r="H13" s="13"/>
      <c r="I13" s="13">
        <v>2834610133</v>
      </c>
      <c r="J13" s="13"/>
      <c r="K13" s="13">
        <v>0</v>
      </c>
      <c r="L13" s="13"/>
      <c r="M13" s="13">
        <v>9587651922</v>
      </c>
      <c r="N13" s="13"/>
      <c r="O13" s="13">
        <v>2962164344</v>
      </c>
      <c r="P13" s="13"/>
      <c r="Q13" s="13">
        <v>12549816266</v>
      </c>
    </row>
    <row r="14" spans="1:17" ht="18.75" x14ac:dyDescent="0.45">
      <c r="A14" s="2" t="s">
        <v>217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8054226563</v>
      </c>
      <c r="L14" s="13"/>
      <c r="M14" s="13">
        <v>0</v>
      </c>
      <c r="N14" s="13"/>
      <c r="O14" s="13">
        <v>-1341418904</v>
      </c>
      <c r="P14" s="13"/>
      <c r="Q14" s="13">
        <v>6712807659</v>
      </c>
    </row>
    <row r="15" spans="1:17" ht="18.75" x14ac:dyDescent="0.45">
      <c r="A15" s="2" t="s">
        <v>235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2292088041</v>
      </c>
      <c r="P15" s="13"/>
      <c r="Q15" s="13">
        <v>2292088041</v>
      </c>
    </row>
    <row r="16" spans="1:17" ht="18.75" x14ac:dyDescent="0.45">
      <c r="A16" s="2" t="s">
        <v>64</v>
      </c>
      <c r="C16" s="13">
        <v>0</v>
      </c>
      <c r="D16" s="13"/>
      <c r="E16" s="13">
        <v>1912252151</v>
      </c>
      <c r="F16" s="13"/>
      <c r="G16" s="13">
        <v>0</v>
      </c>
      <c r="H16" s="13"/>
      <c r="I16" s="13">
        <v>1912252151</v>
      </c>
      <c r="J16" s="13"/>
      <c r="K16" s="13">
        <v>0</v>
      </c>
      <c r="L16" s="13"/>
      <c r="M16" s="13">
        <v>7801953896</v>
      </c>
      <c r="N16" s="13"/>
      <c r="O16" s="13">
        <v>1883156373</v>
      </c>
      <c r="P16" s="13"/>
      <c r="Q16" s="13">
        <v>9685110272</v>
      </c>
    </row>
    <row r="17" spans="1:17" ht="18.75" x14ac:dyDescent="0.45">
      <c r="A17" s="2" t="s">
        <v>97</v>
      </c>
      <c r="C17" s="13">
        <v>7290533874</v>
      </c>
      <c r="D17" s="13"/>
      <c r="E17" s="13">
        <v>1865789646</v>
      </c>
      <c r="F17" s="13"/>
      <c r="G17" s="13">
        <v>0</v>
      </c>
      <c r="H17" s="13"/>
      <c r="I17" s="13">
        <v>9156323520</v>
      </c>
      <c r="J17" s="13"/>
      <c r="K17" s="13">
        <v>28334326115</v>
      </c>
      <c r="L17" s="13"/>
      <c r="M17" s="13">
        <v>7221146412</v>
      </c>
      <c r="N17" s="13"/>
      <c r="O17" s="13">
        <v>0</v>
      </c>
      <c r="P17" s="13"/>
      <c r="Q17" s="13">
        <v>35555472527</v>
      </c>
    </row>
    <row r="18" spans="1:17" ht="18.75" x14ac:dyDescent="0.45">
      <c r="A18" s="2" t="s">
        <v>83</v>
      </c>
      <c r="C18" s="13">
        <v>16920479453</v>
      </c>
      <c r="D18" s="13"/>
      <c r="E18" s="13">
        <v>11362540167</v>
      </c>
      <c r="F18" s="13"/>
      <c r="G18" s="13">
        <v>0</v>
      </c>
      <c r="H18" s="13"/>
      <c r="I18" s="13">
        <v>28283019620</v>
      </c>
      <c r="J18" s="13"/>
      <c r="K18" s="13">
        <v>63342959882</v>
      </c>
      <c r="L18" s="13"/>
      <c r="M18" s="13">
        <v>7801185779</v>
      </c>
      <c r="N18" s="13"/>
      <c r="O18" s="13">
        <v>0</v>
      </c>
      <c r="P18" s="13"/>
      <c r="Q18" s="13">
        <v>71144145661</v>
      </c>
    </row>
    <row r="19" spans="1:17" ht="18.75" x14ac:dyDescent="0.45">
      <c r="A19" s="2" t="s">
        <v>86</v>
      </c>
      <c r="C19" s="13">
        <v>16705757587</v>
      </c>
      <c r="D19" s="13"/>
      <c r="E19" s="13">
        <v>17173786687</v>
      </c>
      <c r="F19" s="13"/>
      <c r="G19" s="13">
        <v>0</v>
      </c>
      <c r="H19" s="13"/>
      <c r="I19" s="13">
        <v>33879544274</v>
      </c>
      <c r="J19" s="13"/>
      <c r="K19" s="13">
        <v>62544932749</v>
      </c>
      <c r="L19" s="13"/>
      <c r="M19" s="13">
        <v>43932035875</v>
      </c>
      <c r="N19" s="13"/>
      <c r="O19" s="13">
        <v>0</v>
      </c>
      <c r="P19" s="13"/>
      <c r="Q19" s="13">
        <v>106476968624</v>
      </c>
    </row>
    <row r="20" spans="1:17" ht="18.75" x14ac:dyDescent="0.45">
      <c r="A20" s="2" t="s">
        <v>49</v>
      </c>
      <c r="C20" s="13">
        <v>2406971490</v>
      </c>
      <c r="D20" s="13"/>
      <c r="E20" s="13">
        <v>3651389566</v>
      </c>
      <c r="F20" s="13"/>
      <c r="G20" s="13">
        <v>0</v>
      </c>
      <c r="H20" s="13"/>
      <c r="I20" s="13">
        <v>6058361056</v>
      </c>
      <c r="J20" s="13"/>
      <c r="K20" s="13">
        <v>9169764868</v>
      </c>
      <c r="L20" s="13"/>
      <c r="M20" s="13">
        <v>6600233291</v>
      </c>
      <c r="N20" s="13"/>
      <c r="O20" s="13">
        <v>0</v>
      </c>
      <c r="P20" s="13"/>
      <c r="Q20" s="13">
        <v>15769998159</v>
      </c>
    </row>
    <row r="21" spans="1:17" ht="18.75" x14ac:dyDescent="0.45">
      <c r="A21" s="2" t="s">
        <v>112</v>
      </c>
      <c r="C21" s="13">
        <v>16100019312</v>
      </c>
      <c r="D21" s="13"/>
      <c r="E21" s="13">
        <v>2273145392</v>
      </c>
      <c r="F21" s="13"/>
      <c r="G21" s="13">
        <v>0</v>
      </c>
      <c r="H21" s="13"/>
      <c r="I21" s="13">
        <v>18373164704</v>
      </c>
      <c r="J21" s="13"/>
      <c r="K21" s="13">
        <v>16100019312</v>
      </c>
      <c r="L21" s="13"/>
      <c r="M21" s="13">
        <v>2273145392</v>
      </c>
      <c r="N21" s="13"/>
      <c r="O21" s="13">
        <v>0</v>
      </c>
      <c r="P21" s="13"/>
      <c r="Q21" s="13">
        <v>18373164704</v>
      </c>
    </row>
    <row r="22" spans="1:17" ht="18.75" x14ac:dyDescent="0.45">
      <c r="A22" s="2" t="s">
        <v>77</v>
      </c>
      <c r="C22" s="13">
        <v>72480383562</v>
      </c>
      <c r="D22" s="13"/>
      <c r="E22" s="13">
        <v>0</v>
      </c>
      <c r="F22" s="13"/>
      <c r="G22" s="13">
        <v>0</v>
      </c>
      <c r="H22" s="13"/>
      <c r="I22" s="13">
        <v>72480383562</v>
      </c>
      <c r="J22" s="13"/>
      <c r="K22" s="13">
        <v>76253972603</v>
      </c>
      <c r="L22" s="13"/>
      <c r="M22" s="13">
        <v>-362500000</v>
      </c>
      <c r="N22" s="13"/>
      <c r="O22" s="13">
        <v>0</v>
      </c>
      <c r="P22" s="13"/>
      <c r="Q22" s="13">
        <v>75891472603</v>
      </c>
    </row>
    <row r="23" spans="1:17" ht="18.75" x14ac:dyDescent="0.45">
      <c r="A23" s="2" t="s">
        <v>74</v>
      </c>
      <c r="C23" s="13">
        <v>92479133168</v>
      </c>
      <c r="D23" s="13"/>
      <c r="E23" s="13">
        <v>0</v>
      </c>
      <c r="F23" s="13"/>
      <c r="G23" s="13">
        <v>0</v>
      </c>
      <c r="H23" s="13"/>
      <c r="I23" s="13">
        <v>92479133168</v>
      </c>
      <c r="J23" s="13"/>
      <c r="K23" s="13">
        <v>273178344935</v>
      </c>
      <c r="L23" s="13"/>
      <c r="M23" s="13">
        <v>-1178125000</v>
      </c>
      <c r="N23" s="13"/>
      <c r="O23" s="13">
        <v>0</v>
      </c>
      <c r="P23" s="13"/>
      <c r="Q23" s="13">
        <v>272000219935</v>
      </c>
    </row>
    <row r="24" spans="1:17" ht="18.75" x14ac:dyDescent="0.45">
      <c r="A24" s="2" t="s">
        <v>115</v>
      </c>
      <c r="C24" s="13">
        <v>9675707671</v>
      </c>
      <c r="D24" s="13"/>
      <c r="E24" s="13">
        <v>-362318750</v>
      </c>
      <c r="F24" s="13"/>
      <c r="G24" s="13">
        <v>0</v>
      </c>
      <c r="H24" s="13"/>
      <c r="I24" s="13">
        <v>9313388921</v>
      </c>
      <c r="J24" s="13"/>
      <c r="K24" s="13">
        <v>9675707671</v>
      </c>
      <c r="L24" s="13"/>
      <c r="M24" s="13">
        <v>-362318750</v>
      </c>
      <c r="N24" s="13"/>
      <c r="O24" s="13">
        <v>0</v>
      </c>
      <c r="P24" s="13"/>
      <c r="Q24" s="13">
        <v>9313388921</v>
      </c>
    </row>
    <row r="25" spans="1:17" ht="18.75" x14ac:dyDescent="0.45">
      <c r="A25" s="2" t="s">
        <v>45</v>
      </c>
      <c r="C25" s="13">
        <v>38176033488</v>
      </c>
      <c r="D25" s="13"/>
      <c r="E25" s="13">
        <v>0</v>
      </c>
      <c r="F25" s="13"/>
      <c r="G25" s="13">
        <v>0</v>
      </c>
      <c r="H25" s="13"/>
      <c r="I25" s="13">
        <v>38176033488</v>
      </c>
      <c r="J25" s="13"/>
      <c r="K25" s="13">
        <v>177876362416</v>
      </c>
      <c r="L25" s="13"/>
      <c r="M25" s="13">
        <v>-453125000</v>
      </c>
      <c r="N25" s="13"/>
      <c r="O25" s="13">
        <v>0</v>
      </c>
      <c r="P25" s="13"/>
      <c r="Q25" s="13">
        <v>177423237416</v>
      </c>
    </row>
    <row r="26" spans="1:17" ht="18.75" x14ac:dyDescent="0.45">
      <c r="A26" s="2" t="s">
        <v>94</v>
      </c>
      <c r="C26" s="13">
        <v>47424545511</v>
      </c>
      <c r="D26" s="13"/>
      <c r="E26" s="13">
        <v>91861747040</v>
      </c>
      <c r="F26" s="13"/>
      <c r="G26" s="13">
        <v>0</v>
      </c>
      <c r="H26" s="13"/>
      <c r="I26" s="13">
        <v>139286292551</v>
      </c>
      <c r="J26" s="13"/>
      <c r="K26" s="13">
        <v>176062246577</v>
      </c>
      <c r="L26" s="13"/>
      <c r="M26" s="13">
        <v>113265866840</v>
      </c>
      <c r="N26" s="13"/>
      <c r="O26" s="13">
        <v>0</v>
      </c>
      <c r="P26" s="13"/>
      <c r="Q26" s="13">
        <v>289328113417</v>
      </c>
    </row>
    <row r="27" spans="1:17" ht="18.75" x14ac:dyDescent="0.45">
      <c r="A27" s="2" t="s">
        <v>119</v>
      </c>
      <c r="C27" s="13">
        <v>19716164380</v>
      </c>
      <c r="D27" s="13"/>
      <c r="E27" s="13">
        <v>0</v>
      </c>
      <c r="F27" s="13"/>
      <c r="G27" s="13">
        <v>0</v>
      </c>
      <c r="H27" s="13"/>
      <c r="I27" s="13">
        <v>19716164380</v>
      </c>
      <c r="J27" s="13"/>
      <c r="K27" s="13">
        <v>107453095871</v>
      </c>
      <c r="L27" s="13"/>
      <c r="M27" s="13">
        <v>0</v>
      </c>
      <c r="N27" s="13"/>
      <c r="O27" s="13">
        <v>-500429602</v>
      </c>
      <c r="P27" s="13"/>
      <c r="Q27" s="13">
        <v>107453095871</v>
      </c>
    </row>
    <row r="28" spans="1:17" ht="18.75" x14ac:dyDescent="0.45">
      <c r="A28" s="2" t="s">
        <v>123</v>
      </c>
      <c r="C28" s="13">
        <v>12821911388</v>
      </c>
      <c r="D28" s="13"/>
      <c r="E28" s="13">
        <v>0</v>
      </c>
      <c r="F28" s="13"/>
      <c r="G28" s="13">
        <v>0</v>
      </c>
      <c r="H28" s="13"/>
      <c r="I28" s="13">
        <v>12821911388</v>
      </c>
      <c r="J28" s="13"/>
      <c r="K28" s="13">
        <v>100602689352</v>
      </c>
      <c r="L28" s="13"/>
      <c r="M28" s="13">
        <v>0</v>
      </c>
      <c r="N28" s="13"/>
      <c r="O28" s="13">
        <v>0</v>
      </c>
      <c r="P28" s="13"/>
      <c r="Q28" s="13">
        <v>100602689352</v>
      </c>
    </row>
    <row r="29" spans="1:17" ht="18.75" x14ac:dyDescent="0.45">
      <c r="A29" s="2" t="s">
        <v>80</v>
      </c>
      <c r="C29" s="13">
        <v>1468781</v>
      </c>
      <c r="D29" s="13"/>
      <c r="E29" s="13">
        <v>0</v>
      </c>
      <c r="F29" s="13"/>
      <c r="G29" s="13">
        <v>0</v>
      </c>
      <c r="H29" s="13"/>
      <c r="I29" s="13">
        <v>1468781</v>
      </c>
      <c r="J29" s="13"/>
      <c r="K29" s="13">
        <v>6124207</v>
      </c>
      <c r="L29" s="13"/>
      <c r="M29" s="13">
        <v>0</v>
      </c>
      <c r="N29" s="13"/>
      <c r="O29" s="13">
        <v>0</v>
      </c>
      <c r="P29" s="13"/>
      <c r="Q29" s="13">
        <v>6124207</v>
      </c>
    </row>
    <row r="30" spans="1:17" ht="18.75" x14ac:dyDescent="0.45">
      <c r="A30" s="2" t="s">
        <v>91</v>
      </c>
      <c r="C30" s="13">
        <v>59381074</v>
      </c>
      <c r="D30" s="13"/>
      <c r="E30" s="13">
        <v>-198813958</v>
      </c>
      <c r="F30" s="13"/>
      <c r="G30" s="13">
        <v>0</v>
      </c>
      <c r="H30" s="13"/>
      <c r="I30" s="13">
        <v>-139432884</v>
      </c>
      <c r="J30" s="13"/>
      <c r="K30" s="13">
        <v>242937153</v>
      </c>
      <c r="L30" s="13"/>
      <c r="M30" s="13">
        <v>88134023</v>
      </c>
      <c r="N30" s="13"/>
      <c r="O30" s="13">
        <v>0</v>
      </c>
      <c r="P30" s="13"/>
      <c r="Q30" s="13">
        <v>331071176</v>
      </c>
    </row>
    <row r="31" spans="1:17" ht="18.75" x14ac:dyDescent="0.45">
      <c r="A31" s="2" t="s">
        <v>88</v>
      </c>
      <c r="C31" s="13">
        <v>22539737482</v>
      </c>
      <c r="D31" s="13"/>
      <c r="E31" s="13">
        <v>2856336296</v>
      </c>
      <c r="F31" s="13"/>
      <c r="G31" s="13">
        <v>0</v>
      </c>
      <c r="H31" s="13"/>
      <c r="I31" s="13">
        <v>25396073778</v>
      </c>
      <c r="J31" s="13"/>
      <c r="K31" s="13">
        <v>88242188209</v>
      </c>
      <c r="L31" s="13"/>
      <c r="M31" s="13">
        <v>-28282359492</v>
      </c>
      <c r="N31" s="13"/>
      <c r="O31" s="13">
        <v>0</v>
      </c>
      <c r="P31" s="13"/>
      <c r="Q31" s="13">
        <v>59959828717</v>
      </c>
    </row>
    <row r="32" spans="1:17" ht="18.75" x14ac:dyDescent="0.45">
      <c r="A32" s="2" t="s">
        <v>100</v>
      </c>
      <c r="C32" s="13">
        <v>24092542</v>
      </c>
      <c r="D32" s="13"/>
      <c r="E32" s="13">
        <v>0</v>
      </c>
      <c r="F32" s="13"/>
      <c r="G32" s="13">
        <v>0</v>
      </c>
      <c r="H32" s="13"/>
      <c r="I32" s="13">
        <v>24092542</v>
      </c>
      <c r="J32" s="13"/>
      <c r="K32" s="13">
        <v>89333261</v>
      </c>
      <c r="L32" s="13"/>
      <c r="M32" s="13">
        <v>0</v>
      </c>
      <c r="N32" s="13"/>
      <c r="O32" s="13">
        <v>0</v>
      </c>
      <c r="P32" s="13"/>
      <c r="Q32" s="13">
        <v>89333261</v>
      </c>
    </row>
    <row r="33" spans="1:17" ht="18.75" x14ac:dyDescent="0.45">
      <c r="A33" s="2" t="s">
        <v>52</v>
      </c>
      <c r="C33" s="13">
        <v>0</v>
      </c>
      <c r="D33" s="13"/>
      <c r="E33" s="13">
        <v>315273836</v>
      </c>
      <c r="F33" s="13"/>
      <c r="G33" s="13">
        <v>0</v>
      </c>
      <c r="H33" s="13"/>
      <c r="I33" s="13">
        <v>315273836</v>
      </c>
      <c r="J33" s="13"/>
      <c r="K33" s="13">
        <v>0</v>
      </c>
      <c r="L33" s="13"/>
      <c r="M33" s="13">
        <v>1146946731</v>
      </c>
      <c r="N33" s="13"/>
      <c r="O33" s="13">
        <v>0</v>
      </c>
      <c r="P33" s="13"/>
      <c r="Q33" s="13">
        <v>1146946731</v>
      </c>
    </row>
    <row r="34" spans="1:17" ht="18.75" x14ac:dyDescent="0.45">
      <c r="A34" s="2" t="s">
        <v>67</v>
      </c>
      <c r="C34" s="13">
        <v>0</v>
      </c>
      <c r="D34" s="13"/>
      <c r="E34" s="13">
        <v>959688525</v>
      </c>
      <c r="F34" s="13"/>
      <c r="G34" s="13">
        <v>0</v>
      </c>
      <c r="H34" s="13"/>
      <c r="I34" s="13">
        <v>959688525</v>
      </c>
      <c r="J34" s="13"/>
      <c r="K34" s="13">
        <v>0</v>
      </c>
      <c r="L34" s="13"/>
      <c r="M34" s="13">
        <v>3669397301</v>
      </c>
      <c r="N34" s="13"/>
      <c r="O34" s="13">
        <v>0</v>
      </c>
      <c r="P34" s="13"/>
      <c r="Q34" s="13">
        <v>3669397301</v>
      </c>
    </row>
    <row r="35" spans="1:17" ht="18.75" x14ac:dyDescent="0.45">
      <c r="A35" s="2" t="s">
        <v>70</v>
      </c>
      <c r="C35" s="13">
        <v>0</v>
      </c>
      <c r="D35" s="13"/>
      <c r="E35" s="13">
        <v>538314413</v>
      </c>
      <c r="F35" s="13"/>
      <c r="G35" s="13">
        <v>0</v>
      </c>
      <c r="H35" s="13"/>
      <c r="I35" s="13">
        <v>538314413</v>
      </c>
      <c r="J35" s="13"/>
      <c r="K35" s="13">
        <v>0</v>
      </c>
      <c r="L35" s="13"/>
      <c r="M35" s="13">
        <v>3185437087</v>
      </c>
      <c r="N35" s="13"/>
      <c r="O35" s="13">
        <v>0</v>
      </c>
      <c r="P35" s="13"/>
      <c r="Q35" s="13">
        <v>3185437087</v>
      </c>
    </row>
    <row r="36" spans="1:17" ht="18.75" x14ac:dyDescent="0.45">
      <c r="A36" s="2" t="s">
        <v>55</v>
      </c>
      <c r="C36" s="13">
        <v>0</v>
      </c>
      <c r="D36" s="13"/>
      <c r="E36" s="13">
        <v>192445113</v>
      </c>
      <c r="F36" s="13"/>
      <c r="G36" s="13">
        <v>0</v>
      </c>
      <c r="H36" s="13"/>
      <c r="I36" s="13">
        <v>192445113</v>
      </c>
      <c r="J36" s="13"/>
      <c r="K36" s="13">
        <v>0</v>
      </c>
      <c r="L36" s="13"/>
      <c r="M36" s="13">
        <v>618388500</v>
      </c>
      <c r="N36" s="13"/>
      <c r="O36" s="13">
        <v>0</v>
      </c>
      <c r="P36" s="13"/>
      <c r="Q36" s="13">
        <v>618388500</v>
      </c>
    </row>
    <row r="37" spans="1:17" ht="18.75" x14ac:dyDescent="0.45">
      <c r="A37" s="2" t="s">
        <v>103</v>
      </c>
      <c r="C37" s="13">
        <v>0</v>
      </c>
      <c r="D37" s="13"/>
      <c r="E37" s="13">
        <v>20717111947</v>
      </c>
      <c r="F37" s="13"/>
      <c r="G37" s="13">
        <v>0</v>
      </c>
      <c r="H37" s="13"/>
      <c r="I37" s="13">
        <v>20717111947</v>
      </c>
      <c r="J37" s="13"/>
      <c r="K37" s="13">
        <v>0</v>
      </c>
      <c r="L37" s="13"/>
      <c r="M37" s="13">
        <v>33609924626</v>
      </c>
      <c r="N37" s="13"/>
      <c r="O37" s="13">
        <v>0</v>
      </c>
      <c r="P37" s="13"/>
      <c r="Q37" s="13">
        <v>33609924626</v>
      </c>
    </row>
    <row r="38" spans="1:17" ht="18.75" x14ac:dyDescent="0.45">
      <c r="A38" s="2" t="s">
        <v>109</v>
      </c>
      <c r="C38" s="13">
        <v>0</v>
      </c>
      <c r="D38" s="13"/>
      <c r="E38" s="13">
        <v>5353716</v>
      </c>
      <c r="F38" s="13"/>
      <c r="G38" s="13">
        <v>0</v>
      </c>
      <c r="H38" s="13"/>
      <c r="I38" s="13">
        <v>5353716</v>
      </c>
      <c r="J38" s="13"/>
      <c r="K38" s="13">
        <v>0</v>
      </c>
      <c r="L38" s="13"/>
      <c r="M38" s="13">
        <v>20350635</v>
      </c>
      <c r="N38" s="13"/>
      <c r="O38" s="13">
        <v>0</v>
      </c>
      <c r="P38" s="13"/>
      <c r="Q38" s="13">
        <v>20350635</v>
      </c>
    </row>
    <row r="39" spans="1:17" ht="18.75" x14ac:dyDescent="0.45">
      <c r="A39" s="2" t="s">
        <v>106</v>
      </c>
      <c r="C39" s="13">
        <v>0</v>
      </c>
      <c r="D39" s="13"/>
      <c r="E39" s="13">
        <v>56127338156</v>
      </c>
      <c r="F39" s="13"/>
      <c r="G39" s="13">
        <v>0</v>
      </c>
      <c r="H39" s="13"/>
      <c r="I39" s="13">
        <v>56127338156</v>
      </c>
      <c r="J39" s="13"/>
      <c r="K39" s="13">
        <v>0</v>
      </c>
      <c r="L39" s="13"/>
      <c r="M39" s="13">
        <v>53587526341</v>
      </c>
      <c r="N39" s="13"/>
      <c r="O39" s="13">
        <v>0</v>
      </c>
      <c r="P39" s="13"/>
      <c r="Q39" s="13">
        <v>53587526341</v>
      </c>
    </row>
    <row r="40" spans="1:17" ht="18.75" thickBot="1" x14ac:dyDescent="0.45">
      <c r="C40" s="12">
        <f>SUM(C8:C39)</f>
        <v>391171364396</v>
      </c>
      <c r="D40" s="13"/>
      <c r="E40" s="12">
        <f>SUM(E8:E39)</f>
        <v>214132503808</v>
      </c>
      <c r="F40" s="13"/>
      <c r="G40" s="12">
        <f>SUM(G8:G39)</f>
        <v>-1087500</v>
      </c>
      <c r="H40" s="13"/>
      <c r="I40" s="12">
        <f>SUM(I8:I39)</f>
        <v>605302780704</v>
      </c>
      <c r="J40" s="13"/>
      <c r="K40" s="12">
        <f>SUM(K8:K39)</f>
        <v>1213588960310</v>
      </c>
      <c r="L40" s="13"/>
      <c r="M40" s="12">
        <f>SUM(M8:M39)</f>
        <v>265301241151</v>
      </c>
      <c r="N40" s="13"/>
      <c r="O40" s="12">
        <f>SUM(O8:O39)</f>
        <v>18482023271</v>
      </c>
      <c r="P40" s="13"/>
      <c r="Q40" s="12">
        <f>SUM(Q8:Q39)</f>
        <v>1489791306796</v>
      </c>
    </row>
    <row r="41" spans="1:17" ht="18.75" thickTop="1" x14ac:dyDescent="0.4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3"/>
  <sheetViews>
    <sheetView rightToLeft="1" view="pageBreakPreview" topLeftCell="A28" zoomScale="71" zoomScaleNormal="100" zoomScaleSheetLayoutView="71" workbookViewId="0">
      <selection activeCell="I43" sqref="I43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7.75" x14ac:dyDescent="0.4">
      <c r="A6" s="28" t="s">
        <v>242</v>
      </c>
      <c r="B6" s="28" t="s">
        <v>242</v>
      </c>
      <c r="C6" s="28" t="s">
        <v>242</v>
      </c>
      <c r="E6" s="28" t="s">
        <v>210</v>
      </c>
      <c r="F6" s="28" t="s">
        <v>210</v>
      </c>
      <c r="G6" s="28" t="s">
        <v>210</v>
      </c>
      <c r="I6" s="28" t="s">
        <v>211</v>
      </c>
      <c r="J6" s="28" t="s">
        <v>211</v>
      </c>
      <c r="K6" s="28" t="s">
        <v>211</v>
      </c>
    </row>
    <row r="7" spans="1:11" ht="27.75" x14ac:dyDescent="0.4">
      <c r="A7" s="29" t="s">
        <v>243</v>
      </c>
      <c r="C7" s="29" t="s">
        <v>142</v>
      </c>
      <c r="E7" s="29" t="s">
        <v>244</v>
      </c>
      <c r="G7" s="29" t="s">
        <v>245</v>
      </c>
      <c r="I7" s="29" t="s">
        <v>244</v>
      </c>
      <c r="K7" s="29" t="s">
        <v>245</v>
      </c>
    </row>
    <row r="8" spans="1:11" ht="31.5" customHeight="1" x14ac:dyDescent="0.55000000000000004">
      <c r="A8" s="38" t="s">
        <v>246</v>
      </c>
      <c r="B8" s="39"/>
      <c r="C8" s="40" t="s">
        <v>34</v>
      </c>
      <c r="D8" s="40"/>
      <c r="E8" s="41">
        <v>0</v>
      </c>
      <c r="F8" s="40"/>
      <c r="G8" s="42">
        <f>E8/99534820222*100</f>
        <v>0</v>
      </c>
      <c r="H8" s="40"/>
      <c r="I8" s="41">
        <v>35127671204</v>
      </c>
      <c r="J8" s="40"/>
      <c r="K8" s="42">
        <f>I8/517208923346*100</f>
        <v>6.7917759378061726</v>
      </c>
    </row>
    <row r="9" spans="1:11" ht="31.5" customHeight="1" x14ac:dyDescent="0.55000000000000004">
      <c r="A9" s="38" t="s">
        <v>148</v>
      </c>
      <c r="B9" s="39"/>
      <c r="C9" s="40" t="s">
        <v>149</v>
      </c>
      <c r="D9" s="40"/>
      <c r="E9" s="41">
        <v>1038</v>
      </c>
      <c r="F9" s="40"/>
      <c r="G9" s="42">
        <f t="shared" ref="G9:G37" si="0">E9/99534820222*100</f>
        <v>1.0428511325834221E-6</v>
      </c>
      <c r="H9" s="40"/>
      <c r="I9" s="41">
        <v>4222</v>
      </c>
      <c r="J9" s="40"/>
      <c r="K9" s="42">
        <f t="shared" ref="K9:K37" si="1">I9/517208923346*100</f>
        <v>8.1630455497295935E-7</v>
      </c>
    </row>
    <row r="10" spans="1:11" ht="31.5" customHeight="1" x14ac:dyDescent="0.55000000000000004">
      <c r="A10" s="38" t="s">
        <v>156</v>
      </c>
      <c r="B10" s="39"/>
      <c r="C10" s="40" t="s">
        <v>158</v>
      </c>
      <c r="D10" s="40"/>
      <c r="E10" s="41">
        <v>4549</v>
      </c>
      <c r="F10" s="40"/>
      <c r="G10" s="42">
        <f t="shared" si="0"/>
        <v>4.5702599249730121E-6</v>
      </c>
      <c r="H10" s="40"/>
      <c r="I10" s="41">
        <v>27693868</v>
      </c>
      <c r="J10" s="40"/>
      <c r="K10" s="42">
        <f t="shared" si="1"/>
        <v>5.3544837975414211E-3</v>
      </c>
    </row>
    <row r="11" spans="1:11" ht="31.5" customHeight="1" x14ac:dyDescent="0.55000000000000004">
      <c r="A11" s="38" t="s">
        <v>159</v>
      </c>
      <c r="B11" s="39"/>
      <c r="C11" s="40" t="s">
        <v>160</v>
      </c>
      <c r="D11" s="40"/>
      <c r="E11" s="41">
        <v>5701</v>
      </c>
      <c r="F11" s="40"/>
      <c r="G11" s="42">
        <f t="shared" si="0"/>
        <v>5.7276438409037467E-6</v>
      </c>
      <c r="H11" s="40"/>
      <c r="I11" s="41">
        <v>18330</v>
      </c>
      <c r="J11" s="40"/>
      <c r="K11" s="42">
        <f t="shared" si="1"/>
        <v>3.5440223810171355E-6</v>
      </c>
    </row>
    <row r="12" spans="1:11" ht="31.5" customHeight="1" x14ac:dyDescent="0.55000000000000004">
      <c r="A12" s="38" t="s">
        <v>161</v>
      </c>
      <c r="B12" s="39"/>
      <c r="C12" s="40" t="s">
        <v>162</v>
      </c>
      <c r="D12" s="40"/>
      <c r="E12" s="41">
        <v>3024</v>
      </c>
      <c r="F12" s="40"/>
      <c r="G12" s="42">
        <f t="shared" si="0"/>
        <v>3.0381327793181775E-6</v>
      </c>
      <c r="H12" s="40"/>
      <c r="I12" s="41">
        <v>12258</v>
      </c>
      <c r="J12" s="40"/>
      <c r="K12" s="42">
        <f t="shared" si="1"/>
        <v>2.3700287150304443E-6</v>
      </c>
    </row>
    <row r="13" spans="1:11" ht="31.5" customHeight="1" x14ac:dyDescent="0.55000000000000004">
      <c r="A13" s="38" t="s">
        <v>159</v>
      </c>
      <c r="B13" s="39"/>
      <c r="C13" s="40" t="s">
        <v>167</v>
      </c>
      <c r="D13" s="40"/>
      <c r="E13" s="41">
        <v>4081808192</v>
      </c>
      <c r="F13" s="40"/>
      <c r="G13" s="42">
        <f t="shared" si="0"/>
        <v>4.1008846782422834</v>
      </c>
      <c r="H13" s="40"/>
      <c r="I13" s="41">
        <v>15800547840</v>
      </c>
      <c r="J13" s="40"/>
      <c r="K13" s="42">
        <f t="shared" si="1"/>
        <v>3.0549642759024525</v>
      </c>
    </row>
    <row r="14" spans="1:11" ht="31.5" customHeight="1" x14ac:dyDescent="0.55000000000000004">
      <c r="A14" s="38" t="s">
        <v>159</v>
      </c>
      <c r="B14" s="39"/>
      <c r="C14" s="40" t="s">
        <v>170</v>
      </c>
      <c r="D14" s="40"/>
      <c r="E14" s="41">
        <v>2259178072</v>
      </c>
      <c r="F14" s="40"/>
      <c r="G14" s="42">
        <f t="shared" si="0"/>
        <v>2.2697364268717068</v>
      </c>
      <c r="H14" s="40"/>
      <c r="I14" s="41">
        <v>8745205440</v>
      </c>
      <c r="J14" s="40"/>
      <c r="K14" s="42">
        <f t="shared" si="1"/>
        <v>1.6908458159275945</v>
      </c>
    </row>
    <row r="15" spans="1:11" ht="31.5" customHeight="1" x14ac:dyDescent="0.55000000000000004">
      <c r="A15" s="38" t="s">
        <v>159</v>
      </c>
      <c r="B15" s="39"/>
      <c r="C15" s="40" t="s">
        <v>172</v>
      </c>
      <c r="D15" s="40"/>
      <c r="E15" s="41">
        <v>1880383554</v>
      </c>
      <c r="F15" s="40"/>
      <c r="G15" s="42">
        <f t="shared" si="0"/>
        <v>1.8891715982467634</v>
      </c>
      <c r="H15" s="40"/>
      <c r="I15" s="41">
        <v>7278904080</v>
      </c>
      <c r="J15" s="40"/>
      <c r="K15" s="42">
        <f t="shared" si="1"/>
        <v>1.4073430970429319</v>
      </c>
    </row>
    <row r="16" spans="1:11" ht="31.5" customHeight="1" x14ac:dyDescent="0.55000000000000004">
      <c r="A16" s="38" t="s">
        <v>174</v>
      </c>
      <c r="B16" s="39"/>
      <c r="C16" s="40" t="s">
        <v>175</v>
      </c>
      <c r="D16" s="40"/>
      <c r="E16" s="41">
        <v>24173432</v>
      </c>
      <c r="F16" s="40"/>
      <c r="G16" s="42">
        <f t="shared" si="0"/>
        <v>2.4286407456289343E-2</v>
      </c>
      <c r="H16" s="40"/>
      <c r="I16" s="41">
        <v>69929169</v>
      </c>
      <c r="J16" s="40"/>
      <c r="K16" s="42">
        <f t="shared" si="1"/>
        <v>1.3520487726237297E-2</v>
      </c>
    </row>
    <row r="17" spans="1:11" ht="31.5" customHeight="1" x14ac:dyDescent="0.55000000000000004">
      <c r="A17" s="38" t="s">
        <v>177</v>
      </c>
      <c r="B17" s="39"/>
      <c r="C17" s="40" t="s">
        <v>178</v>
      </c>
      <c r="D17" s="40"/>
      <c r="E17" s="41">
        <v>0</v>
      </c>
      <c r="F17" s="40"/>
      <c r="G17" s="42">
        <f t="shared" si="0"/>
        <v>0</v>
      </c>
      <c r="H17" s="40"/>
      <c r="I17" s="41">
        <v>17846</v>
      </c>
      <c r="J17" s="40"/>
      <c r="K17" s="42">
        <f t="shared" si="1"/>
        <v>3.4504431757573267E-6</v>
      </c>
    </row>
    <row r="18" spans="1:11" ht="31.5" customHeight="1" x14ac:dyDescent="0.55000000000000004">
      <c r="A18" s="38" t="s">
        <v>180</v>
      </c>
      <c r="B18" s="39"/>
      <c r="C18" s="40" t="s">
        <v>181</v>
      </c>
      <c r="D18" s="40"/>
      <c r="E18" s="41">
        <v>4675</v>
      </c>
      <c r="F18" s="40"/>
      <c r="G18" s="42">
        <f t="shared" si="0"/>
        <v>4.6968487907779369E-6</v>
      </c>
      <c r="H18" s="40"/>
      <c r="I18" s="41">
        <v>18955</v>
      </c>
      <c r="J18" s="40"/>
      <c r="K18" s="42">
        <f t="shared" si="1"/>
        <v>3.664863296900153E-6</v>
      </c>
    </row>
    <row r="19" spans="1:11" ht="31.5" customHeight="1" x14ac:dyDescent="0.55000000000000004">
      <c r="A19" s="38" t="s">
        <v>183</v>
      </c>
      <c r="B19" s="39"/>
      <c r="C19" s="40" t="s">
        <v>184</v>
      </c>
      <c r="D19" s="40"/>
      <c r="E19" s="41">
        <v>764383554</v>
      </c>
      <c r="F19" s="40"/>
      <c r="G19" s="42">
        <f t="shared" si="0"/>
        <v>0.7679559296888645</v>
      </c>
      <c r="H19" s="40"/>
      <c r="I19" s="41">
        <v>2958904080</v>
      </c>
      <c r="J19" s="40"/>
      <c r="K19" s="42">
        <f t="shared" si="1"/>
        <v>0.57209068645951533</v>
      </c>
    </row>
    <row r="20" spans="1:11" ht="31.5" customHeight="1" x14ac:dyDescent="0.55000000000000004">
      <c r="A20" s="38" t="s">
        <v>186</v>
      </c>
      <c r="B20" s="39"/>
      <c r="C20" s="40" t="s">
        <v>187</v>
      </c>
      <c r="D20" s="40"/>
      <c r="E20" s="41">
        <v>2038356144</v>
      </c>
      <c r="F20" s="40"/>
      <c r="G20" s="42">
        <f t="shared" si="0"/>
        <v>2.0478824791703052</v>
      </c>
      <c r="H20" s="40"/>
      <c r="I20" s="41">
        <v>13502497210</v>
      </c>
      <c r="J20" s="40"/>
      <c r="K20" s="42">
        <f t="shared" si="1"/>
        <v>2.61064660730286</v>
      </c>
    </row>
    <row r="21" spans="1:11" ht="31.5" customHeight="1" x14ac:dyDescent="0.55000000000000004">
      <c r="A21" s="38" t="s">
        <v>174</v>
      </c>
      <c r="B21" s="39"/>
      <c r="C21" s="40" t="s">
        <v>247</v>
      </c>
      <c r="D21" s="40"/>
      <c r="E21" s="41">
        <v>0</v>
      </c>
      <c r="F21" s="40"/>
      <c r="G21" s="42">
        <f t="shared" si="0"/>
        <v>0</v>
      </c>
      <c r="H21" s="40"/>
      <c r="I21" s="41">
        <v>37550684877</v>
      </c>
      <c r="J21" s="40"/>
      <c r="K21" s="42">
        <f t="shared" si="1"/>
        <v>7.2602546441140028</v>
      </c>
    </row>
    <row r="22" spans="1:11" ht="31.5" customHeight="1" x14ac:dyDescent="0.55000000000000004">
      <c r="A22" s="38" t="s">
        <v>180</v>
      </c>
      <c r="B22" s="39"/>
      <c r="C22" s="40" t="s">
        <v>248</v>
      </c>
      <c r="D22" s="40"/>
      <c r="E22" s="41">
        <v>0</v>
      </c>
      <c r="F22" s="40"/>
      <c r="G22" s="42">
        <f t="shared" si="0"/>
        <v>0</v>
      </c>
      <c r="H22" s="40"/>
      <c r="I22" s="41">
        <v>12163287653</v>
      </c>
      <c r="J22" s="40"/>
      <c r="K22" s="42">
        <f t="shared" si="1"/>
        <v>2.3517165122193884</v>
      </c>
    </row>
    <row r="23" spans="1:11" ht="31.5" customHeight="1" x14ac:dyDescent="0.55000000000000004">
      <c r="A23" s="38" t="s">
        <v>180</v>
      </c>
      <c r="B23" s="39"/>
      <c r="C23" s="40" t="s">
        <v>249</v>
      </c>
      <c r="D23" s="40"/>
      <c r="E23" s="41">
        <v>0</v>
      </c>
      <c r="F23" s="40"/>
      <c r="G23" s="42">
        <f t="shared" si="0"/>
        <v>0</v>
      </c>
      <c r="H23" s="40"/>
      <c r="I23" s="41">
        <v>9161643820</v>
      </c>
      <c r="J23" s="40"/>
      <c r="K23" s="42">
        <f t="shared" si="1"/>
        <v>1.7713622883244584</v>
      </c>
    </row>
    <row r="24" spans="1:11" ht="31.5" customHeight="1" x14ac:dyDescent="0.55000000000000004">
      <c r="A24" s="38" t="s">
        <v>180</v>
      </c>
      <c r="B24" s="39"/>
      <c r="C24" s="40" t="s">
        <v>250</v>
      </c>
      <c r="D24" s="40"/>
      <c r="E24" s="41">
        <v>0</v>
      </c>
      <c r="F24" s="40"/>
      <c r="G24" s="42">
        <f t="shared" si="0"/>
        <v>0</v>
      </c>
      <c r="H24" s="40"/>
      <c r="I24" s="41">
        <v>79169863003</v>
      </c>
      <c r="J24" s="40"/>
      <c r="K24" s="42">
        <f t="shared" si="1"/>
        <v>15.30713400898486</v>
      </c>
    </row>
    <row r="25" spans="1:11" ht="31.5" customHeight="1" x14ac:dyDescent="0.55000000000000004">
      <c r="A25" s="38" t="s">
        <v>180</v>
      </c>
      <c r="B25" s="39"/>
      <c r="C25" s="40" t="s">
        <v>251</v>
      </c>
      <c r="D25" s="40"/>
      <c r="E25" s="41">
        <v>0</v>
      </c>
      <c r="F25" s="40"/>
      <c r="G25" s="42">
        <f t="shared" si="0"/>
        <v>0</v>
      </c>
      <c r="H25" s="40"/>
      <c r="I25" s="41">
        <v>75945205420</v>
      </c>
      <c r="J25" s="40"/>
      <c r="K25" s="42">
        <f t="shared" si="1"/>
        <v>14.683661087802721</v>
      </c>
    </row>
    <row r="26" spans="1:11" ht="31.5" customHeight="1" x14ac:dyDescent="0.55000000000000004">
      <c r="A26" s="38" t="s">
        <v>174</v>
      </c>
      <c r="B26" s="39"/>
      <c r="C26" s="40" t="s">
        <v>252</v>
      </c>
      <c r="D26" s="40"/>
      <c r="E26" s="41">
        <v>0</v>
      </c>
      <c r="F26" s="40"/>
      <c r="G26" s="42">
        <f t="shared" si="0"/>
        <v>0</v>
      </c>
      <c r="H26" s="40"/>
      <c r="I26" s="41">
        <v>43198356162</v>
      </c>
      <c r="J26" s="40"/>
      <c r="K26" s="42">
        <f t="shared" si="1"/>
        <v>8.3522062772109926</v>
      </c>
    </row>
    <row r="27" spans="1:11" ht="31.5" customHeight="1" x14ac:dyDescent="0.55000000000000004">
      <c r="A27" s="38" t="s">
        <v>186</v>
      </c>
      <c r="B27" s="39"/>
      <c r="C27" s="40" t="s">
        <v>189</v>
      </c>
      <c r="D27" s="40"/>
      <c r="E27" s="41">
        <v>7134246566</v>
      </c>
      <c r="F27" s="40"/>
      <c r="G27" s="42">
        <f t="shared" si="0"/>
        <v>7.1675887393858275</v>
      </c>
      <c r="H27" s="40"/>
      <c r="I27" s="41">
        <v>24624657502</v>
      </c>
      <c r="J27" s="40"/>
      <c r="K27" s="42">
        <f t="shared" si="1"/>
        <v>4.7610658653556746</v>
      </c>
    </row>
    <row r="28" spans="1:11" ht="31.5" customHeight="1" x14ac:dyDescent="0.55000000000000004">
      <c r="A28" s="38" t="s">
        <v>174</v>
      </c>
      <c r="B28" s="39"/>
      <c r="C28" s="40" t="s">
        <v>253</v>
      </c>
      <c r="D28" s="40"/>
      <c r="E28" s="41">
        <v>0</v>
      </c>
      <c r="F28" s="40"/>
      <c r="G28" s="42">
        <f t="shared" si="0"/>
        <v>0</v>
      </c>
      <c r="H28" s="40"/>
      <c r="I28" s="41">
        <v>4303561626</v>
      </c>
      <c r="J28" s="40"/>
      <c r="K28" s="42">
        <f t="shared" si="1"/>
        <v>0.83207412551175641</v>
      </c>
    </row>
    <row r="29" spans="1:11" ht="31.5" customHeight="1" x14ac:dyDescent="0.55000000000000004">
      <c r="A29" s="38" t="s">
        <v>177</v>
      </c>
      <c r="B29" s="39"/>
      <c r="C29" s="40" t="s">
        <v>254</v>
      </c>
      <c r="D29" s="40"/>
      <c r="E29" s="41">
        <v>0</v>
      </c>
      <c r="F29" s="40"/>
      <c r="G29" s="42">
        <f>E29/99534820222*100</f>
        <v>0</v>
      </c>
      <c r="H29" s="40"/>
      <c r="I29" s="41">
        <v>31494246546</v>
      </c>
      <c r="J29" s="40"/>
      <c r="K29" s="42">
        <f t="shared" si="1"/>
        <v>6.089269756262718</v>
      </c>
    </row>
    <row r="30" spans="1:11" ht="31.5" customHeight="1" x14ac:dyDescent="0.55000000000000004">
      <c r="A30" s="38" t="s">
        <v>174</v>
      </c>
      <c r="B30" s="39"/>
      <c r="C30" s="40" t="s">
        <v>255</v>
      </c>
      <c r="D30" s="40"/>
      <c r="E30" s="41">
        <v>0</v>
      </c>
      <c r="F30" s="40"/>
      <c r="G30" s="42">
        <f t="shared" si="0"/>
        <v>0</v>
      </c>
      <c r="H30" s="40"/>
      <c r="I30" s="41">
        <v>3427419168</v>
      </c>
      <c r="J30" s="40"/>
      <c r="K30" s="42">
        <f t="shared" si="1"/>
        <v>0.66267595420180736</v>
      </c>
    </row>
    <row r="31" spans="1:11" ht="31.5" customHeight="1" x14ac:dyDescent="0.55000000000000004">
      <c r="A31" s="38" t="s">
        <v>191</v>
      </c>
      <c r="B31" s="39"/>
      <c r="C31" s="40" t="s">
        <v>192</v>
      </c>
      <c r="D31" s="40"/>
      <c r="E31" s="41">
        <v>11898082182</v>
      </c>
      <c r="F31" s="40"/>
      <c r="G31" s="42">
        <f t="shared" si="0"/>
        <v>11.953688322802826</v>
      </c>
      <c r="H31" s="40"/>
      <c r="I31" s="41">
        <v>26629041074</v>
      </c>
      <c r="J31" s="40"/>
      <c r="K31" s="42">
        <f t="shared" si="1"/>
        <v>5.1486043399498405</v>
      </c>
    </row>
    <row r="32" spans="1:11" ht="31.5" customHeight="1" x14ac:dyDescent="0.55000000000000004">
      <c r="A32" s="38" t="s">
        <v>174</v>
      </c>
      <c r="B32" s="39"/>
      <c r="C32" s="40" t="s">
        <v>194</v>
      </c>
      <c r="D32" s="40"/>
      <c r="E32" s="41">
        <v>17931506837</v>
      </c>
      <c r="F32" s="40"/>
      <c r="G32" s="42">
        <f t="shared" si="0"/>
        <v>18.015310418008504</v>
      </c>
      <c r="H32" s="40"/>
      <c r="I32" s="41">
        <v>34506849291</v>
      </c>
      <c r="J32" s="40"/>
      <c r="K32" s="42">
        <f t="shared" si="1"/>
        <v>6.6717428360987059</v>
      </c>
    </row>
    <row r="33" spans="1:11" ht="31.5" customHeight="1" x14ac:dyDescent="0.55000000000000004">
      <c r="A33" s="38" t="s">
        <v>174</v>
      </c>
      <c r="B33" s="39"/>
      <c r="C33" s="40" t="s">
        <v>196</v>
      </c>
      <c r="D33" s="40"/>
      <c r="E33" s="41">
        <v>22753424650</v>
      </c>
      <c r="F33" s="40"/>
      <c r="G33" s="42">
        <f t="shared" si="0"/>
        <v>22.859763647788107</v>
      </c>
      <c r="H33" s="40"/>
      <c r="I33" s="41">
        <v>22753424650</v>
      </c>
      <c r="J33" s="40"/>
      <c r="K33" s="42">
        <f t="shared" si="1"/>
        <v>4.3992714786899612</v>
      </c>
    </row>
    <row r="34" spans="1:11" ht="31.5" customHeight="1" x14ac:dyDescent="0.55000000000000004">
      <c r="A34" s="38" t="s">
        <v>174</v>
      </c>
      <c r="B34" s="39"/>
      <c r="C34" s="40" t="s">
        <v>198</v>
      </c>
      <c r="D34" s="40"/>
      <c r="E34" s="41">
        <v>2974737528</v>
      </c>
      <c r="F34" s="40"/>
      <c r="G34" s="42">
        <f t="shared" si="0"/>
        <v>2.988640077276695</v>
      </c>
      <c r="H34" s="40"/>
      <c r="I34" s="41">
        <v>2974737528</v>
      </c>
      <c r="J34" s="40"/>
      <c r="K34" s="42">
        <f t="shared" si="1"/>
        <v>0.57515201183216513</v>
      </c>
    </row>
    <row r="35" spans="1:11" ht="31.5" customHeight="1" x14ac:dyDescent="0.55000000000000004">
      <c r="A35" s="38" t="s">
        <v>200</v>
      </c>
      <c r="B35" s="39"/>
      <c r="C35" s="40" t="s">
        <v>201</v>
      </c>
      <c r="D35" s="40"/>
      <c r="E35" s="41">
        <v>6575342460</v>
      </c>
      <c r="F35" s="40"/>
      <c r="G35" s="42">
        <f t="shared" si="0"/>
        <v>6.6060725737330097</v>
      </c>
      <c r="H35" s="40"/>
      <c r="I35" s="41">
        <v>6575342460</v>
      </c>
      <c r="J35" s="40"/>
      <c r="K35" s="42">
        <f t="shared" si="1"/>
        <v>1.2713126481774286</v>
      </c>
    </row>
    <row r="36" spans="1:11" ht="31.5" customHeight="1" x14ac:dyDescent="0.55000000000000004">
      <c r="A36" s="38" t="s">
        <v>177</v>
      </c>
      <c r="B36" s="39"/>
      <c r="C36" s="40" t="s">
        <v>203</v>
      </c>
      <c r="D36" s="40"/>
      <c r="E36" s="41">
        <v>10397260260</v>
      </c>
      <c r="F36" s="40"/>
      <c r="G36" s="42">
        <f t="shared" si="0"/>
        <v>10.44585225231754</v>
      </c>
      <c r="H36" s="40"/>
      <c r="I36" s="41">
        <v>10397260260</v>
      </c>
      <c r="J36" s="40"/>
      <c r="K36" s="42">
        <f t="shared" si="1"/>
        <v>2.010263123988</v>
      </c>
    </row>
    <row r="37" spans="1:11" ht="31.5" customHeight="1" x14ac:dyDescent="0.55000000000000004">
      <c r="A37" s="38" t="s">
        <v>177</v>
      </c>
      <c r="B37" s="39"/>
      <c r="C37" s="40" t="s">
        <v>204</v>
      </c>
      <c r="D37" s="40"/>
      <c r="E37" s="41">
        <v>8821917804</v>
      </c>
      <c r="F37" s="40"/>
      <c r="G37" s="42">
        <f t="shared" si="0"/>
        <v>8.8631473732748134</v>
      </c>
      <c r="H37" s="40"/>
      <c r="I37" s="41">
        <v>8821917804</v>
      </c>
      <c r="J37" s="40"/>
      <c r="K37" s="42">
        <f t="shared" si="1"/>
        <v>1.7056778036480928</v>
      </c>
    </row>
    <row r="38" spans="1:11" ht="31.5" customHeight="1" thickBot="1" x14ac:dyDescent="0.55000000000000004">
      <c r="A38" s="39"/>
      <c r="B38" s="39"/>
      <c r="C38" s="39"/>
      <c r="D38" s="39"/>
      <c r="E38" s="43">
        <f>SUM(E8:E37)</f>
        <v>99534820222</v>
      </c>
      <c r="F38" s="40"/>
      <c r="G38" s="43">
        <f>SUM(G8:G37)</f>
        <v>100.00000000000001</v>
      </c>
      <c r="H38" s="40"/>
      <c r="I38" s="43">
        <f>SUM(I8:I37)</f>
        <v>517208923346</v>
      </c>
      <c r="J38" s="40"/>
      <c r="K38" s="43">
        <f>SUM(K8:K37)</f>
        <v>99.999999999999986</v>
      </c>
    </row>
    <row r="39" spans="1:11" ht="18.75" thickTop="1" x14ac:dyDescent="0.4"/>
    <row r="41" spans="1:11" x14ac:dyDescent="0.4">
      <c r="I41" s="3"/>
    </row>
    <row r="43" spans="1:11" x14ac:dyDescent="0.4">
      <c r="I43" s="3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2"/>
  <sheetViews>
    <sheetView rightToLeft="1" workbookViewId="0">
      <selection activeCell="I13" sqref="I13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7.75" x14ac:dyDescent="0.4">
      <c r="A2" s="26" t="s">
        <v>0</v>
      </c>
      <c r="B2" s="26"/>
      <c r="C2" s="26"/>
      <c r="D2" s="26"/>
      <c r="E2" s="26"/>
    </row>
    <row r="3" spans="1:7" ht="27.75" x14ac:dyDescent="0.4">
      <c r="A3" s="26" t="s">
        <v>208</v>
      </c>
      <c r="B3" s="26"/>
      <c r="C3" s="26"/>
      <c r="D3" s="26"/>
      <c r="E3" s="26"/>
    </row>
    <row r="4" spans="1:7" ht="27.75" x14ac:dyDescent="0.4">
      <c r="A4" s="26" t="s">
        <v>2</v>
      </c>
      <c r="B4" s="26"/>
      <c r="C4" s="26"/>
      <c r="D4" s="26"/>
      <c r="E4" s="26"/>
    </row>
    <row r="6" spans="1:7" ht="27.75" x14ac:dyDescent="0.4">
      <c r="A6" s="30" t="s">
        <v>256</v>
      </c>
      <c r="C6" s="28" t="s">
        <v>210</v>
      </c>
      <c r="E6" s="28" t="s">
        <v>6</v>
      </c>
    </row>
    <row r="7" spans="1:7" ht="27.75" x14ac:dyDescent="0.4">
      <c r="A7" s="28" t="s">
        <v>256</v>
      </c>
      <c r="C7" s="29" t="s">
        <v>145</v>
      </c>
      <c r="E7" s="29" t="s">
        <v>145</v>
      </c>
    </row>
    <row r="8" spans="1:7" ht="18.75" x14ac:dyDescent="0.45">
      <c r="A8" s="2" t="s">
        <v>256</v>
      </c>
      <c r="C8" s="13">
        <v>-4931</v>
      </c>
      <c r="D8" s="4"/>
      <c r="E8" s="5">
        <v>11605153</v>
      </c>
    </row>
    <row r="9" spans="1:7" ht="18.75" x14ac:dyDescent="0.45">
      <c r="A9" s="2" t="s">
        <v>257</v>
      </c>
      <c r="C9" s="13">
        <v>0</v>
      </c>
      <c r="D9" s="4"/>
      <c r="E9" s="5">
        <v>269043682</v>
      </c>
    </row>
    <row r="10" spans="1:7" ht="18.75" x14ac:dyDescent="0.45">
      <c r="A10" s="2" t="s">
        <v>258</v>
      </c>
      <c r="C10" s="13">
        <v>8862742</v>
      </c>
      <c r="D10" s="4"/>
      <c r="E10" s="5">
        <v>14807210</v>
      </c>
    </row>
    <row r="11" spans="1:7" ht="19.5" thickBot="1" x14ac:dyDescent="0.5">
      <c r="A11" s="2" t="s">
        <v>34</v>
      </c>
      <c r="C11" s="12">
        <v>8857811</v>
      </c>
      <c r="D11" s="4"/>
      <c r="E11" s="8">
        <v>295456045</v>
      </c>
    </row>
    <row r="12" spans="1:7" ht="18.75" thickTop="1" x14ac:dyDescent="0.4">
      <c r="C12" s="20"/>
      <c r="D12" s="16"/>
      <c r="E12" s="20"/>
      <c r="F12" s="9"/>
      <c r="G12" s="9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tabSelected="1" workbookViewId="0">
      <selection activeCell="G13" sqref="G13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.7109375" style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7.75" x14ac:dyDescent="0.4">
      <c r="A2" s="26" t="s">
        <v>0</v>
      </c>
      <c r="B2" s="26"/>
      <c r="C2" s="26"/>
      <c r="D2" s="26"/>
      <c r="E2" s="26"/>
      <c r="F2" s="26"/>
      <c r="G2" s="26"/>
    </row>
    <row r="3" spans="1:9" ht="27.75" x14ac:dyDescent="0.4">
      <c r="A3" s="26" t="s">
        <v>208</v>
      </c>
      <c r="B3" s="26"/>
      <c r="C3" s="26"/>
      <c r="D3" s="26"/>
      <c r="E3" s="26"/>
      <c r="F3" s="26"/>
      <c r="G3" s="26"/>
    </row>
    <row r="4" spans="1:9" ht="27.75" x14ac:dyDescent="0.4">
      <c r="A4" s="26" t="s">
        <v>2</v>
      </c>
      <c r="B4" s="26"/>
      <c r="C4" s="26"/>
      <c r="D4" s="26"/>
      <c r="E4" s="26"/>
      <c r="F4" s="26"/>
      <c r="G4" s="26"/>
    </row>
    <row r="6" spans="1:9" ht="27.75" x14ac:dyDescent="0.4">
      <c r="A6" s="28" t="s">
        <v>212</v>
      </c>
      <c r="C6" s="28" t="s">
        <v>145</v>
      </c>
      <c r="E6" s="28" t="s">
        <v>239</v>
      </c>
      <c r="G6" s="28" t="s">
        <v>13</v>
      </c>
    </row>
    <row r="7" spans="1:9" ht="18.75" x14ac:dyDescent="0.45">
      <c r="A7" s="2" t="s">
        <v>259</v>
      </c>
      <c r="C7" s="5">
        <v>11235009309</v>
      </c>
      <c r="E7" s="21">
        <f>C7/716072610235*100</f>
        <v>1.568976266989587</v>
      </c>
      <c r="F7" s="4"/>
      <c r="G7" s="21">
        <f>C7/41287202251499*100</f>
        <v>2.7211844582160069E-2</v>
      </c>
      <c r="I7" s="23"/>
    </row>
    <row r="8" spans="1:9" ht="18.75" x14ac:dyDescent="0.45">
      <c r="A8" s="2" t="s">
        <v>260</v>
      </c>
      <c r="C8" s="5">
        <v>605302780704</v>
      </c>
      <c r="E8" s="21">
        <f>C8/716072610235</f>
        <v>0.84530922151226029</v>
      </c>
      <c r="F8" s="4"/>
      <c r="G8" s="21">
        <f t="shared" ref="G8:G9" si="0">C8/41287202251499*100</f>
        <v>1.4660784642583125</v>
      </c>
    </row>
    <row r="9" spans="1:9" ht="18.75" x14ac:dyDescent="0.45">
      <c r="A9" s="2" t="s">
        <v>261</v>
      </c>
      <c r="C9" s="5">
        <v>99534820222</v>
      </c>
      <c r="E9" s="21">
        <f>C9/C10*100</f>
        <v>13.900101581784389</v>
      </c>
      <c r="F9" s="4"/>
      <c r="G9" s="21">
        <f t="shared" si="0"/>
        <v>0.24107911118725955</v>
      </c>
    </row>
    <row r="10" spans="1:9" ht="18.75" thickBot="1" x14ac:dyDescent="0.45">
      <c r="C10" s="8">
        <f>SUM(C7:C9)</f>
        <v>716072610235</v>
      </c>
      <c r="E10" s="22">
        <f>SUM(E7:E9)</f>
        <v>16.314387070286237</v>
      </c>
      <c r="G10" s="22">
        <f>SUM(G7:G9)</f>
        <v>1.7343694200277322</v>
      </c>
    </row>
    <row r="11" spans="1:9" ht="18.75" thickTop="1" x14ac:dyDescent="0.4"/>
    <row r="13" spans="1:9" x14ac:dyDescent="0.4">
      <c r="G13" s="3"/>
    </row>
    <row r="14" spans="1:9" x14ac:dyDescent="0.4">
      <c r="E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2"/>
  <sheetViews>
    <sheetView rightToLeft="1" topLeftCell="A4" workbookViewId="0">
      <selection activeCell="I1" sqref="I1:I1048576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7109375" style="1" bestFit="1" customWidth="1"/>
    <col min="14" max="15" width="1" style="1" customWidth="1"/>
    <col min="16" max="16" width="9.140625" style="1" customWidth="1"/>
    <col min="17" max="16384" width="9.140625" style="1"/>
  </cols>
  <sheetData>
    <row r="2" spans="1:14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6" spans="1:14" ht="27.75" x14ac:dyDescent="0.4">
      <c r="A6" s="30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H6" s="28" t="s">
        <v>4</v>
      </c>
      <c r="I6" s="28" t="s">
        <v>6</v>
      </c>
      <c r="J6" s="28" t="s">
        <v>6</v>
      </c>
      <c r="K6" s="28" t="s">
        <v>6</v>
      </c>
      <c r="L6" s="28" t="s">
        <v>6</v>
      </c>
      <c r="M6" s="28" t="s">
        <v>6</v>
      </c>
      <c r="N6" s="28" t="s">
        <v>6</v>
      </c>
    </row>
    <row r="7" spans="1:14" ht="27.75" x14ac:dyDescent="0.4">
      <c r="A7" s="28" t="s">
        <v>3</v>
      </c>
      <c r="C7" s="10" t="s">
        <v>26</v>
      </c>
      <c r="E7" s="10" t="s">
        <v>27</v>
      </c>
      <c r="G7" s="10" t="s">
        <v>28</v>
      </c>
      <c r="I7" s="6" t="s">
        <v>26</v>
      </c>
      <c r="K7" s="6" t="s">
        <v>27</v>
      </c>
      <c r="M7" s="6" t="s">
        <v>28</v>
      </c>
    </row>
    <row r="8" spans="1:14" ht="18.75" x14ac:dyDescent="0.45">
      <c r="A8" s="2" t="s">
        <v>30</v>
      </c>
      <c r="C8" s="5">
        <v>5487000</v>
      </c>
      <c r="D8" s="4"/>
      <c r="E8" s="5">
        <v>270739</v>
      </c>
      <c r="F8" s="4"/>
      <c r="G8" s="4" t="s">
        <v>31</v>
      </c>
      <c r="H8" s="4"/>
      <c r="I8" s="5">
        <v>5487000</v>
      </c>
      <c r="J8" s="4"/>
      <c r="K8" s="5">
        <v>270739</v>
      </c>
      <c r="L8" s="4"/>
      <c r="M8" s="4" t="s">
        <v>31</v>
      </c>
      <c r="N8" s="4"/>
    </row>
    <row r="9" spans="1:14" ht="18.75" x14ac:dyDescent="0.45">
      <c r="A9" s="2" t="s">
        <v>32</v>
      </c>
      <c r="C9" s="5">
        <v>1394767</v>
      </c>
      <c r="D9" s="4"/>
      <c r="E9" s="5">
        <v>3996</v>
      </c>
      <c r="F9" s="4"/>
      <c r="G9" s="4" t="s">
        <v>33</v>
      </c>
      <c r="H9" s="4"/>
      <c r="I9" s="5">
        <v>0</v>
      </c>
      <c r="J9" s="4"/>
      <c r="K9" s="5">
        <v>0</v>
      </c>
      <c r="L9" s="4"/>
      <c r="M9" s="4">
        <v>0</v>
      </c>
      <c r="N9" s="4"/>
    </row>
    <row r="10" spans="1:14" ht="18.75" x14ac:dyDescent="0.45">
      <c r="A10" s="2" t="s">
        <v>35</v>
      </c>
      <c r="C10" s="5">
        <v>0</v>
      </c>
      <c r="D10" s="4"/>
      <c r="E10" s="5">
        <v>0</v>
      </c>
      <c r="F10" s="4"/>
      <c r="G10" s="4" t="s">
        <v>34</v>
      </c>
      <c r="H10" s="4"/>
      <c r="I10" s="5">
        <v>59405940</v>
      </c>
      <c r="J10" s="4"/>
      <c r="K10" s="5">
        <v>19543</v>
      </c>
      <c r="L10" s="4"/>
      <c r="M10" s="4" t="s">
        <v>36</v>
      </c>
      <c r="N10" s="4"/>
    </row>
    <row r="11" spans="1:14" ht="18.75" thickBot="1" x14ac:dyDescent="0.45">
      <c r="C11" s="8">
        <f>SUM(C8:C10)</f>
        <v>6881767</v>
      </c>
      <c r="D11" s="4"/>
      <c r="E11" s="20"/>
      <c r="F11" s="16"/>
      <c r="G11" s="20"/>
      <c r="H11" s="4"/>
      <c r="I11" s="8">
        <f>SUM(I8:I10)</f>
        <v>64892940</v>
      </c>
      <c r="J11" s="4"/>
      <c r="K11" s="16"/>
      <c r="L11" s="4"/>
      <c r="M11" s="16"/>
      <c r="N11" s="4"/>
    </row>
    <row r="12" spans="1:14" ht="18.75" thickTop="1" x14ac:dyDescent="0.4"/>
  </sheetData>
  <mergeCells count="6">
    <mergeCell ref="A2:N2"/>
    <mergeCell ref="A3:N3"/>
    <mergeCell ref="A4:N4"/>
    <mergeCell ref="I6:N6"/>
    <mergeCell ref="A6:A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41"/>
  <sheetViews>
    <sheetView rightToLeft="1" topLeftCell="J26" workbookViewId="0">
      <selection activeCell="AK35" sqref="AK9:AK35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1:38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8" ht="27.75" x14ac:dyDescent="0.4">
      <c r="A6" s="28" t="s">
        <v>37</v>
      </c>
      <c r="B6" s="28" t="s">
        <v>37</v>
      </c>
      <c r="C6" s="28" t="s">
        <v>37</v>
      </c>
      <c r="D6" s="28" t="s">
        <v>37</v>
      </c>
      <c r="E6" s="28" t="s">
        <v>37</v>
      </c>
      <c r="F6" s="28" t="s">
        <v>37</v>
      </c>
      <c r="G6" s="28" t="s">
        <v>37</v>
      </c>
      <c r="H6" s="28" t="s">
        <v>37</v>
      </c>
      <c r="I6" s="28" t="s">
        <v>37</v>
      </c>
      <c r="J6" s="28" t="s">
        <v>37</v>
      </c>
      <c r="K6" s="28" t="s">
        <v>37</v>
      </c>
      <c r="L6" s="28" t="s">
        <v>37</v>
      </c>
      <c r="M6" s="28" t="s">
        <v>37</v>
      </c>
      <c r="O6" s="28" t="s">
        <v>4</v>
      </c>
      <c r="P6" s="28" t="s">
        <v>4</v>
      </c>
      <c r="Q6" s="28" t="s">
        <v>4</v>
      </c>
      <c r="R6" s="28" t="s">
        <v>4</v>
      </c>
      <c r="S6" s="28" t="s">
        <v>4</v>
      </c>
      <c r="U6" s="28" t="s">
        <v>5</v>
      </c>
      <c r="V6" s="28" t="s">
        <v>5</v>
      </c>
      <c r="W6" s="28" t="s">
        <v>5</v>
      </c>
      <c r="X6" s="28" t="s">
        <v>5</v>
      </c>
      <c r="Y6" s="28" t="s">
        <v>5</v>
      </c>
      <c r="Z6" s="28" t="s">
        <v>5</v>
      </c>
      <c r="AA6" s="28" t="s">
        <v>5</v>
      </c>
      <c r="AC6" s="28" t="s">
        <v>6</v>
      </c>
      <c r="AD6" s="28" t="s">
        <v>6</v>
      </c>
      <c r="AE6" s="28" t="s">
        <v>6</v>
      </c>
      <c r="AF6" s="28" t="s">
        <v>6</v>
      </c>
      <c r="AG6" s="28" t="s">
        <v>6</v>
      </c>
      <c r="AH6" s="28" t="s">
        <v>6</v>
      </c>
      <c r="AI6" s="28" t="s">
        <v>6</v>
      </c>
      <c r="AJ6" s="28" t="s">
        <v>6</v>
      </c>
      <c r="AK6" s="28" t="s">
        <v>6</v>
      </c>
    </row>
    <row r="7" spans="1:38" ht="27.75" x14ac:dyDescent="0.4">
      <c r="A7" s="27" t="s">
        <v>38</v>
      </c>
      <c r="C7" s="27" t="s">
        <v>39</v>
      </c>
      <c r="E7" s="27" t="s">
        <v>40</v>
      </c>
      <c r="G7" s="27" t="s">
        <v>41</v>
      </c>
      <c r="I7" s="27" t="s">
        <v>42</v>
      </c>
      <c r="K7" s="30" t="s">
        <v>43</v>
      </c>
      <c r="M7" s="30" t="s">
        <v>29</v>
      </c>
      <c r="O7" s="27" t="s">
        <v>7</v>
      </c>
      <c r="Q7" s="30" t="s">
        <v>8</v>
      </c>
      <c r="S7" s="30" t="s">
        <v>9</v>
      </c>
      <c r="U7" s="29" t="s">
        <v>10</v>
      </c>
      <c r="V7" s="29" t="s">
        <v>10</v>
      </c>
      <c r="W7" s="29" t="s">
        <v>10</v>
      </c>
      <c r="Y7" s="28" t="s">
        <v>11</v>
      </c>
      <c r="Z7" s="28" t="s">
        <v>11</v>
      </c>
      <c r="AA7" s="28" t="s">
        <v>11</v>
      </c>
      <c r="AC7" s="27" t="s">
        <v>7</v>
      </c>
      <c r="AE7" s="27" t="s">
        <v>44</v>
      </c>
      <c r="AG7" s="27" t="s">
        <v>8</v>
      </c>
      <c r="AI7" s="30" t="s">
        <v>9</v>
      </c>
      <c r="AK7" s="30" t="s">
        <v>13</v>
      </c>
    </row>
    <row r="8" spans="1:38" ht="27.75" x14ac:dyDescent="0.4">
      <c r="A8" s="28" t="s">
        <v>38</v>
      </c>
      <c r="C8" s="28" t="s">
        <v>39</v>
      </c>
      <c r="E8" s="28" t="s">
        <v>40</v>
      </c>
      <c r="G8" s="28" t="s">
        <v>41</v>
      </c>
      <c r="I8" s="28" t="s">
        <v>42</v>
      </c>
      <c r="K8" s="28" t="s">
        <v>43</v>
      </c>
      <c r="M8" s="28" t="s">
        <v>29</v>
      </c>
      <c r="O8" s="28" t="s">
        <v>7</v>
      </c>
      <c r="Q8" s="28" t="s">
        <v>8</v>
      </c>
      <c r="S8" s="28" t="s">
        <v>9</v>
      </c>
      <c r="U8" s="29" t="s">
        <v>7</v>
      </c>
      <c r="W8" s="29" t="s">
        <v>8</v>
      </c>
      <c r="Y8" s="29" t="s">
        <v>7</v>
      </c>
      <c r="AA8" s="29" t="s">
        <v>14</v>
      </c>
      <c r="AC8" s="28" t="s">
        <v>7</v>
      </c>
      <c r="AE8" s="28" t="s">
        <v>44</v>
      </c>
      <c r="AG8" s="28" t="s">
        <v>8</v>
      </c>
      <c r="AI8" s="28" t="s">
        <v>9</v>
      </c>
      <c r="AK8" s="28" t="s">
        <v>13</v>
      </c>
    </row>
    <row r="9" spans="1:38" ht="18.75" x14ac:dyDescent="0.45">
      <c r="A9" s="2" t="s">
        <v>45</v>
      </c>
      <c r="C9" s="4" t="s">
        <v>46</v>
      </c>
      <c r="D9" s="4"/>
      <c r="E9" s="4" t="s">
        <v>46</v>
      </c>
      <c r="F9" s="4"/>
      <c r="G9" s="4" t="s">
        <v>47</v>
      </c>
      <c r="H9" s="4"/>
      <c r="I9" s="4" t="s">
        <v>48</v>
      </c>
      <c r="J9" s="4"/>
      <c r="K9" s="5">
        <v>18</v>
      </c>
      <c r="L9" s="4"/>
      <c r="M9" s="5">
        <v>18</v>
      </c>
      <c r="N9" s="4"/>
      <c r="O9" s="5">
        <v>2500000</v>
      </c>
      <c r="P9" s="4"/>
      <c r="Q9" s="5">
        <v>2500000000000</v>
      </c>
      <c r="R9" s="4"/>
      <c r="S9" s="5">
        <v>2499546875000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4"/>
      <c r="AC9" s="5">
        <v>2500000</v>
      </c>
      <c r="AD9" s="4"/>
      <c r="AE9" s="5">
        <v>1000000</v>
      </c>
      <c r="AF9" s="4"/>
      <c r="AG9" s="5">
        <v>2500000000000</v>
      </c>
      <c r="AH9" s="4"/>
      <c r="AI9" s="5">
        <v>2499546875000</v>
      </c>
      <c r="AJ9" s="4"/>
      <c r="AK9" s="21">
        <f>AI9/41287202251499*100</f>
        <v>6.0540475951219239</v>
      </c>
    </row>
    <row r="10" spans="1:38" ht="18.75" x14ac:dyDescent="0.45">
      <c r="A10" s="2" t="s">
        <v>49</v>
      </c>
      <c r="C10" s="4" t="s">
        <v>46</v>
      </c>
      <c r="D10" s="4"/>
      <c r="E10" s="4" t="s">
        <v>46</v>
      </c>
      <c r="F10" s="4"/>
      <c r="G10" s="4" t="s">
        <v>50</v>
      </c>
      <c r="H10" s="4"/>
      <c r="I10" s="4" t="s">
        <v>51</v>
      </c>
      <c r="J10" s="4"/>
      <c r="K10" s="5">
        <v>18</v>
      </c>
      <c r="L10" s="4"/>
      <c r="M10" s="5">
        <v>18</v>
      </c>
      <c r="N10" s="4"/>
      <c r="O10" s="5">
        <v>154095</v>
      </c>
      <c r="P10" s="4"/>
      <c r="Q10" s="5">
        <v>154096558075</v>
      </c>
      <c r="R10" s="4"/>
      <c r="S10" s="5">
        <v>150415680715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154095</v>
      </c>
      <c r="AD10" s="4"/>
      <c r="AE10" s="5">
        <v>1000000</v>
      </c>
      <c r="AF10" s="4"/>
      <c r="AG10" s="5">
        <v>154096558075</v>
      </c>
      <c r="AH10" s="4"/>
      <c r="AI10" s="5">
        <v>154067070281</v>
      </c>
      <c r="AJ10" s="4"/>
      <c r="AK10" s="21">
        <f t="shared" ref="AK10:AK35" si="0">AI10/41287202251499*100</f>
        <v>0.37315938566751961</v>
      </c>
    </row>
    <row r="11" spans="1:38" ht="18.75" x14ac:dyDescent="0.45">
      <c r="A11" s="2" t="s">
        <v>52</v>
      </c>
      <c r="C11" s="4" t="s">
        <v>46</v>
      </c>
      <c r="D11" s="4"/>
      <c r="E11" s="4" t="s">
        <v>46</v>
      </c>
      <c r="F11" s="4"/>
      <c r="G11" s="4" t="s">
        <v>53</v>
      </c>
      <c r="H11" s="4"/>
      <c r="I11" s="4" t="s">
        <v>54</v>
      </c>
      <c r="J11" s="4"/>
      <c r="K11" s="5">
        <v>0</v>
      </c>
      <c r="L11" s="4"/>
      <c r="M11" s="5">
        <v>0</v>
      </c>
      <c r="N11" s="4"/>
      <c r="O11" s="5">
        <v>17203</v>
      </c>
      <c r="P11" s="4"/>
      <c r="Q11" s="5">
        <v>15440447428</v>
      </c>
      <c r="R11" s="4"/>
      <c r="S11" s="5">
        <v>16272120323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17203</v>
      </c>
      <c r="AD11" s="4"/>
      <c r="AE11" s="5">
        <v>964390</v>
      </c>
      <c r="AF11" s="4"/>
      <c r="AG11" s="5">
        <v>15440447428</v>
      </c>
      <c r="AH11" s="4"/>
      <c r="AI11" s="5">
        <v>16587394159</v>
      </c>
      <c r="AJ11" s="4"/>
      <c r="AK11" s="21">
        <f t="shared" si="0"/>
        <v>4.0175631320230151E-2</v>
      </c>
    </row>
    <row r="12" spans="1:38" ht="18.75" x14ac:dyDescent="0.45">
      <c r="A12" s="2" t="s">
        <v>55</v>
      </c>
      <c r="C12" s="4" t="s">
        <v>46</v>
      </c>
      <c r="D12" s="4"/>
      <c r="E12" s="4" t="s">
        <v>46</v>
      </c>
      <c r="F12" s="4"/>
      <c r="G12" s="4" t="s">
        <v>56</v>
      </c>
      <c r="H12" s="4"/>
      <c r="I12" s="4" t="s">
        <v>57</v>
      </c>
      <c r="J12" s="4"/>
      <c r="K12" s="5">
        <v>0</v>
      </c>
      <c r="L12" s="4"/>
      <c r="M12" s="5">
        <v>0</v>
      </c>
      <c r="N12" s="4"/>
      <c r="O12" s="5">
        <v>16000</v>
      </c>
      <c r="P12" s="4"/>
      <c r="Q12" s="5">
        <v>15170749200</v>
      </c>
      <c r="R12" s="4"/>
      <c r="S12" s="5">
        <v>15596692587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16000</v>
      </c>
      <c r="AD12" s="4"/>
      <c r="AE12" s="5">
        <v>987000</v>
      </c>
      <c r="AF12" s="4"/>
      <c r="AG12" s="5">
        <v>15170749200</v>
      </c>
      <c r="AH12" s="4"/>
      <c r="AI12" s="5">
        <v>15789137700</v>
      </c>
      <c r="AJ12" s="4"/>
      <c r="AK12" s="21">
        <f t="shared" si="0"/>
        <v>3.8242207848866172E-2</v>
      </c>
    </row>
    <row r="13" spans="1:38" ht="18.75" x14ac:dyDescent="0.45">
      <c r="A13" s="2" t="s">
        <v>58</v>
      </c>
      <c r="C13" s="4" t="s">
        <v>46</v>
      </c>
      <c r="D13" s="4"/>
      <c r="E13" s="4" t="s">
        <v>46</v>
      </c>
      <c r="F13" s="4"/>
      <c r="G13" s="4" t="s">
        <v>59</v>
      </c>
      <c r="H13" s="4"/>
      <c r="I13" s="4" t="s">
        <v>60</v>
      </c>
      <c r="J13" s="4"/>
      <c r="K13" s="5">
        <v>0</v>
      </c>
      <c r="L13" s="4"/>
      <c r="M13" s="5">
        <v>0</v>
      </c>
      <c r="N13" s="4"/>
      <c r="O13" s="5">
        <v>166772</v>
      </c>
      <c r="P13" s="4"/>
      <c r="Q13" s="5">
        <v>98316005177</v>
      </c>
      <c r="R13" s="4"/>
      <c r="S13" s="5">
        <v>119220367391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166772</v>
      </c>
      <c r="AD13" s="4"/>
      <c r="AE13" s="5">
        <v>732000</v>
      </c>
      <c r="AF13" s="4"/>
      <c r="AG13" s="5">
        <v>98316005177</v>
      </c>
      <c r="AH13" s="4"/>
      <c r="AI13" s="5">
        <v>122054977524</v>
      </c>
      <c r="AJ13" s="4"/>
      <c r="AK13" s="21">
        <f t="shared" si="0"/>
        <v>0.29562423915407976</v>
      </c>
    </row>
    <row r="14" spans="1:38" ht="18.75" x14ac:dyDescent="0.45">
      <c r="A14" s="2" t="s">
        <v>61</v>
      </c>
      <c r="C14" s="4" t="s">
        <v>46</v>
      </c>
      <c r="D14" s="4"/>
      <c r="E14" s="4" t="s">
        <v>46</v>
      </c>
      <c r="F14" s="4"/>
      <c r="G14" s="4" t="s">
        <v>62</v>
      </c>
      <c r="H14" s="4"/>
      <c r="I14" s="4" t="s">
        <v>63</v>
      </c>
      <c r="J14" s="4"/>
      <c r="K14" s="5">
        <v>0</v>
      </c>
      <c r="L14" s="4"/>
      <c r="M14" s="5">
        <v>0</v>
      </c>
      <c r="N14" s="4"/>
      <c r="O14" s="5">
        <v>25500</v>
      </c>
      <c r="P14" s="4"/>
      <c r="Q14" s="5">
        <v>17862380662</v>
      </c>
      <c r="R14" s="4"/>
      <c r="S14" s="5">
        <v>21671071406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25500</v>
      </c>
      <c r="AD14" s="4"/>
      <c r="AE14" s="5">
        <v>866000</v>
      </c>
      <c r="AF14" s="4"/>
      <c r="AG14" s="5">
        <v>17862380662</v>
      </c>
      <c r="AH14" s="4"/>
      <c r="AI14" s="5">
        <v>22078997456</v>
      </c>
      <c r="AJ14" s="4"/>
      <c r="AK14" s="21">
        <f t="shared" si="0"/>
        <v>5.347661321662546E-2</v>
      </c>
    </row>
    <row r="15" spans="1:38" ht="18.75" x14ac:dyDescent="0.45">
      <c r="A15" s="2" t="s">
        <v>64</v>
      </c>
      <c r="C15" s="4" t="s">
        <v>46</v>
      </c>
      <c r="D15" s="4"/>
      <c r="E15" s="4" t="s">
        <v>46</v>
      </c>
      <c r="F15" s="4"/>
      <c r="G15" s="4" t="s">
        <v>65</v>
      </c>
      <c r="H15" s="4"/>
      <c r="I15" s="4" t="s">
        <v>66</v>
      </c>
      <c r="J15" s="4"/>
      <c r="K15" s="5">
        <v>0</v>
      </c>
      <c r="L15" s="4"/>
      <c r="M15" s="5">
        <v>0</v>
      </c>
      <c r="N15" s="4"/>
      <c r="O15" s="5">
        <v>156899</v>
      </c>
      <c r="P15" s="4"/>
      <c r="Q15" s="5">
        <v>83637896726</v>
      </c>
      <c r="R15" s="4"/>
      <c r="S15" s="5">
        <v>89527598471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v>156899</v>
      </c>
      <c r="AD15" s="4"/>
      <c r="AE15" s="5">
        <v>582900</v>
      </c>
      <c r="AF15" s="4"/>
      <c r="AG15" s="5">
        <v>83637896726</v>
      </c>
      <c r="AH15" s="4"/>
      <c r="AI15" s="5">
        <v>91439850622</v>
      </c>
      <c r="AJ15" s="4"/>
      <c r="AK15" s="21">
        <f t="shared" si="0"/>
        <v>0.22147262501585493</v>
      </c>
    </row>
    <row r="16" spans="1:38" ht="18.75" x14ac:dyDescent="0.45">
      <c r="A16" s="2" t="s">
        <v>67</v>
      </c>
      <c r="C16" s="4" t="s">
        <v>46</v>
      </c>
      <c r="D16" s="4"/>
      <c r="E16" s="4" t="s">
        <v>46</v>
      </c>
      <c r="F16" s="4"/>
      <c r="G16" s="4" t="s">
        <v>68</v>
      </c>
      <c r="H16" s="4"/>
      <c r="I16" s="4" t="s">
        <v>69</v>
      </c>
      <c r="J16" s="4"/>
      <c r="K16" s="5">
        <v>0</v>
      </c>
      <c r="L16" s="4"/>
      <c r="M16" s="5">
        <v>0</v>
      </c>
      <c r="N16" s="4"/>
      <c r="O16" s="5">
        <v>45170</v>
      </c>
      <c r="P16" s="4"/>
      <c r="Q16" s="5">
        <v>28868798627</v>
      </c>
      <c r="R16" s="4"/>
      <c r="S16" s="5">
        <v>32968123444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45170</v>
      </c>
      <c r="AD16" s="4"/>
      <c r="AE16" s="5">
        <v>751250</v>
      </c>
      <c r="AF16" s="4"/>
      <c r="AG16" s="5">
        <v>28868798627</v>
      </c>
      <c r="AH16" s="4"/>
      <c r="AI16" s="5">
        <v>33927811969</v>
      </c>
      <c r="AJ16" s="4"/>
      <c r="AK16" s="21">
        <f t="shared" si="0"/>
        <v>8.2175129625713966E-2</v>
      </c>
    </row>
    <row r="17" spans="1:37" ht="18.75" x14ac:dyDescent="0.45">
      <c r="A17" s="2" t="s">
        <v>70</v>
      </c>
      <c r="C17" s="4" t="s">
        <v>46</v>
      </c>
      <c r="D17" s="4"/>
      <c r="E17" s="4" t="s">
        <v>46</v>
      </c>
      <c r="F17" s="4"/>
      <c r="G17" s="4" t="s">
        <v>71</v>
      </c>
      <c r="H17" s="4"/>
      <c r="I17" s="4" t="s">
        <v>72</v>
      </c>
      <c r="J17" s="4"/>
      <c r="K17" s="5">
        <v>0</v>
      </c>
      <c r="L17" s="4"/>
      <c r="M17" s="5">
        <v>0</v>
      </c>
      <c r="N17" s="4"/>
      <c r="O17" s="5">
        <v>38458</v>
      </c>
      <c r="P17" s="4"/>
      <c r="Q17" s="5">
        <v>25246565100</v>
      </c>
      <c r="R17" s="4"/>
      <c r="S17" s="5">
        <v>30145607118</v>
      </c>
      <c r="T17" s="4"/>
      <c r="U17" s="5">
        <v>0</v>
      </c>
      <c r="V17" s="4"/>
      <c r="W17" s="5">
        <v>0</v>
      </c>
      <c r="X17" s="4"/>
      <c r="Y17" s="5">
        <v>0</v>
      </c>
      <c r="Z17" s="4"/>
      <c r="AA17" s="5">
        <v>0</v>
      </c>
      <c r="AB17" s="4"/>
      <c r="AC17" s="5">
        <v>38458</v>
      </c>
      <c r="AD17" s="4"/>
      <c r="AE17" s="5">
        <v>798000</v>
      </c>
      <c r="AF17" s="4"/>
      <c r="AG17" s="5">
        <v>25246565100</v>
      </c>
      <c r="AH17" s="4"/>
      <c r="AI17" s="5">
        <v>30683921531</v>
      </c>
      <c r="AJ17" s="4"/>
      <c r="AK17" s="21">
        <f t="shared" si="0"/>
        <v>7.4318238722232546E-2</v>
      </c>
    </row>
    <row r="18" spans="1:37" ht="18.75" x14ac:dyDescent="0.45">
      <c r="A18" s="2" t="s">
        <v>74</v>
      </c>
      <c r="C18" s="4" t="s">
        <v>46</v>
      </c>
      <c r="D18" s="4"/>
      <c r="E18" s="4" t="s">
        <v>46</v>
      </c>
      <c r="F18" s="4"/>
      <c r="G18" s="4" t="s">
        <v>75</v>
      </c>
      <c r="H18" s="4"/>
      <c r="I18" s="4" t="s">
        <v>76</v>
      </c>
      <c r="J18" s="4"/>
      <c r="K18" s="5">
        <v>18</v>
      </c>
      <c r="L18" s="4"/>
      <c r="M18" s="5">
        <v>18</v>
      </c>
      <c r="N18" s="4"/>
      <c r="O18" s="5">
        <v>6500000</v>
      </c>
      <c r="P18" s="4"/>
      <c r="Q18" s="5">
        <v>6500000000000</v>
      </c>
      <c r="R18" s="4"/>
      <c r="S18" s="5">
        <v>6498821875000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6500000</v>
      </c>
      <c r="AD18" s="4"/>
      <c r="AE18" s="5">
        <v>1000000</v>
      </c>
      <c r="AF18" s="4"/>
      <c r="AG18" s="5">
        <v>6500000000000</v>
      </c>
      <c r="AH18" s="4"/>
      <c r="AI18" s="5">
        <v>6498821875000</v>
      </c>
      <c r="AJ18" s="4"/>
      <c r="AK18" s="21">
        <f t="shared" si="0"/>
        <v>15.740523747317001</v>
      </c>
    </row>
    <row r="19" spans="1:37" ht="18.75" x14ac:dyDescent="0.45">
      <c r="A19" s="2" t="s">
        <v>77</v>
      </c>
      <c r="C19" s="4" t="s">
        <v>46</v>
      </c>
      <c r="D19" s="4"/>
      <c r="E19" s="4" t="s">
        <v>46</v>
      </c>
      <c r="F19" s="4"/>
      <c r="G19" s="4" t="s">
        <v>78</v>
      </c>
      <c r="H19" s="4"/>
      <c r="I19" s="4" t="s">
        <v>79</v>
      </c>
      <c r="J19" s="4"/>
      <c r="K19" s="5">
        <v>18</v>
      </c>
      <c r="L19" s="4"/>
      <c r="M19" s="5">
        <v>18</v>
      </c>
      <c r="N19" s="4"/>
      <c r="O19" s="5">
        <v>2000000</v>
      </c>
      <c r="P19" s="4"/>
      <c r="Q19" s="5">
        <v>2000000000000</v>
      </c>
      <c r="R19" s="4"/>
      <c r="S19" s="5">
        <v>1999637500000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2000000</v>
      </c>
      <c r="AD19" s="4"/>
      <c r="AE19" s="5">
        <v>1000000</v>
      </c>
      <c r="AF19" s="4"/>
      <c r="AG19" s="5">
        <v>2000000000000</v>
      </c>
      <c r="AH19" s="4"/>
      <c r="AI19" s="5">
        <v>1999637500000</v>
      </c>
      <c r="AJ19" s="4"/>
      <c r="AK19" s="21">
        <f t="shared" si="0"/>
        <v>4.8432380760975393</v>
      </c>
    </row>
    <row r="20" spans="1:37" ht="18.75" x14ac:dyDescent="0.45">
      <c r="A20" s="2" t="s">
        <v>80</v>
      </c>
      <c r="C20" s="4" t="s">
        <v>46</v>
      </c>
      <c r="D20" s="4"/>
      <c r="E20" s="4" t="s">
        <v>46</v>
      </c>
      <c r="F20" s="4"/>
      <c r="G20" s="4" t="s">
        <v>81</v>
      </c>
      <c r="H20" s="4"/>
      <c r="I20" s="4" t="s">
        <v>82</v>
      </c>
      <c r="J20" s="4"/>
      <c r="K20" s="5">
        <v>18.5</v>
      </c>
      <c r="L20" s="4"/>
      <c r="M20" s="5">
        <v>18.5</v>
      </c>
      <c r="N20" s="4"/>
      <c r="O20" s="5">
        <v>100</v>
      </c>
      <c r="P20" s="4"/>
      <c r="Q20" s="5">
        <v>103528759</v>
      </c>
      <c r="R20" s="4"/>
      <c r="S20" s="5">
        <v>100981693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v>100</v>
      </c>
      <c r="AD20" s="4"/>
      <c r="AE20" s="5">
        <v>1010000</v>
      </c>
      <c r="AF20" s="4"/>
      <c r="AG20" s="5">
        <v>103528759</v>
      </c>
      <c r="AH20" s="4"/>
      <c r="AI20" s="5">
        <v>100981693</v>
      </c>
      <c r="AJ20" s="4"/>
      <c r="AK20" s="21">
        <f t="shared" si="0"/>
        <v>2.4458352102638218E-4</v>
      </c>
    </row>
    <row r="21" spans="1:37" ht="18.75" x14ac:dyDescent="0.45">
      <c r="A21" s="2" t="s">
        <v>83</v>
      </c>
      <c r="C21" s="4" t="s">
        <v>46</v>
      </c>
      <c r="D21" s="4"/>
      <c r="E21" s="4" t="s">
        <v>46</v>
      </c>
      <c r="F21" s="4"/>
      <c r="G21" s="4" t="s">
        <v>84</v>
      </c>
      <c r="H21" s="4"/>
      <c r="I21" s="4" t="s">
        <v>85</v>
      </c>
      <c r="J21" s="4"/>
      <c r="K21" s="5">
        <v>15</v>
      </c>
      <c r="L21" s="4"/>
      <c r="M21" s="5">
        <v>15</v>
      </c>
      <c r="N21" s="4"/>
      <c r="O21" s="5">
        <v>1300000</v>
      </c>
      <c r="P21" s="4"/>
      <c r="Q21" s="5">
        <v>1232257500000</v>
      </c>
      <c r="R21" s="4"/>
      <c r="S21" s="5">
        <v>1288401834833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1300000</v>
      </c>
      <c r="AD21" s="4"/>
      <c r="AE21" s="5">
        <v>1000000</v>
      </c>
      <c r="AF21" s="4"/>
      <c r="AG21" s="5">
        <v>1232257500000</v>
      </c>
      <c r="AH21" s="4"/>
      <c r="AI21" s="5">
        <v>1299764375000</v>
      </c>
      <c r="AJ21" s="4"/>
      <c r="AK21" s="21">
        <f t="shared" si="0"/>
        <v>3.1481047494634007</v>
      </c>
    </row>
    <row r="22" spans="1:37" ht="18.75" x14ac:dyDescent="0.45">
      <c r="A22" s="2" t="s">
        <v>86</v>
      </c>
      <c r="C22" s="4" t="s">
        <v>46</v>
      </c>
      <c r="D22" s="4"/>
      <c r="E22" s="4" t="s">
        <v>46</v>
      </c>
      <c r="F22" s="4"/>
      <c r="G22" s="4" t="s">
        <v>84</v>
      </c>
      <c r="H22" s="4"/>
      <c r="I22" s="4" t="s">
        <v>87</v>
      </c>
      <c r="J22" s="4"/>
      <c r="K22" s="5">
        <v>15</v>
      </c>
      <c r="L22" s="4"/>
      <c r="M22" s="5">
        <v>15</v>
      </c>
      <c r="N22" s="4"/>
      <c r="O22" s="5">
        <v>1300000</v>
      </c>
      <c r="P22" s="4"/>
      <c r="Q22" s="5">
        <v>1229859000000</v>
      </c>
      <c r="R22" s="4"/>
      <c r="S22" s="5">
        <v>1282590588313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1300000</v>
      </c>
      <c r="AD22" s="4"/>
      <c r="AE22" s="5">
        <v>1000000</v>
      </c>
      <c r="AF22" s="4"/>
      <c r="AG22" s="5">
        <v>1229859000000</v>
      </c>
      <c r="AH22" s="4"/>
      <c r="AI22" s="5">
        <v>1299764375000</v>
      </c>
      <c r="AJ22" s="4"/>
      <c r="AK22" s="21">
        <f t="shared" si="0"/>
        <v>3.1481047494634007</v>
      </c>
    </row>
    <row r="23" spans="1:37" ht="18.75" x14ac:dyDescent="0.45">
      <c r="A23" s="2" t="s">
        <v>88</v>
      </c>
      <c r="C23" s="4" t="s">
        <v>46</v>
      </c>
      <c r="D23" s="4"/>
      <c r="E23" s="4" t="s">
        <v>46</v>
      </c>
      <c r="F23" s="4"/>
      <c r="G23" s="4" t="s">
        <v>89</v>
      </c>
      <c r="H23" s="4"/>
      <c r="I23" s="4" t="s">
        <v>90</v>
      </c>
      <c r="J23" s="4"/>
      <c r="K23" s="5">
        <v>17</v>
      </c>
      <c r="L23" s="4"/>
      <c r="M23" s="5">
        <v>17</v>
      </c>
      <c r="N23" s="4"/>
      <c r="O23" s="5">
        <v>1596900</v>
      </c>
      <c r="P23" s="4"/>
      <c r="Q23" s="5">
        <v>1495778519937</v>
      </c>
      <c r="R23" s="4"/>
      <c r="S23" s="5">
        <v>1550898004877</v>
      </c>
      <c r="T23" s="4"/>
      <c r="U23" s="5">
        <v>0</v>
      </c>
      <c r="V23" s="4"/>
      <c r="W23" s="5">
        <v>0</v>
      </c>
      <c r="X23" s="4"/>
      <c r="Y23" s="5">
        <v>0</v>
      </c>
      <c r="Z23" s="4"/>
      <c r="AA23" s="5">
        <v>0</v>
      </c>
      <c r="AB23" s="4"/>
      <c r="AC23" s="5">
        <v>1596900</v>
      </c>
      <c r="AD23" s="4"/>
      <c r="AE23" s="5">
        <v>973158</v>
      </c>
      <c r="AF23" s="4"/>
      <c r="AG23" s="5">
        <v>1495778519937</v>
      </c>
      <c r="AH23" s="4"/>
      <c r="AI23" s="5">
        <v>1553754341173</v>
      </c>
      <c r="AJ23" s="4"/>
      <c r="AK23" s="21">
        <f t="shared" si="0"/>
        <v>3.7632831881133053</v>
      </c>
    </row>
    <row r="24" spans="1:37" ht="18.75" x14ac:dyDescent="0.45">
      <c r="A24" s="2" t="s">
        <v>91</v>
      </c>
      <c r="C24" s="4" t="s">
        <v>46</v>
      </c>
      <c r="D24" s="4"/>
      <c r="E24" s="4" t="s">
        <v>46</v>
      </c>
      <c r="F24" s="4"/>
      <c r="G24" s="4" t="s">
        <v>92</v>
      </c>
      <c r="H24" s="4"/>
      <c r="I24" s="4" t="s">
        <v>93</v>
      </c>
      <c r="J24" s="4"/>
      <c r="K24" s="5">
        <v>18</v>
      </c>
      <c r="L24" s="4"/>
      <c r="M24" s="5">
        <v>18</v>
      </c>
      <c r="N24" s="4"/>
      <c r="O24" s="5">
        <v>4100</v>
      </c>
      <c r="P24" s="4"/>
      <c r="Q24" s="5">
        <v>3775684218</v>
      </c>
      <c r="R24" s="4"/>
      <c r="S24" s="5">
        <v>4099256875</v>
      </c>
      <c r="T24" s="4"/>
      <c r="U24" s="5">
        <v>0</v>
      </c>
      <c r="V24" s="4"/>
      <c r="W24" s="5">
        <v>0</v>
      </c>
      <c r="X24" s="4"/>
      <c r="Y24" s="5">
        <v>0</v>
      </c>
      <c r="Z24" s="4"/>
      <c r="AA24" s="5">
        <v>0</v>
      </c>
      <c r="AB24" s="4"/>
      <c r="AC24" s="5">
        <v>4100</v>
      </c>
      <c r="AD24" s="4"/>
      <c r="AE24" s="5">
        <v>951500</v>
      </c>
      <c r="AF24" s="4"/>
      <c r="AG24" s="5">
        <v>3775684218</v>
      </c>
      <c r="AH24" s="4"/>
      <c r="AI24" s="5">
        <v>3900442916</v>
      </c>
      <c r="AJ24" s="4"/>
      <c r="AK24" s="21">
        <f t="shared" si="0"/>
        <v>9.4470991089215493E-3</v>
      </c>
    </row>
    <row r="25" spans="1:37" ht="18.75" x14ac:dyDescent="0.45">
      <c r="A25" s="2" t="s">
        <v>94</v>
      </c>
      <c r="C25" s="4" t="s">
        <v>46</v>
      </c>
      <c r="D25" s="4"/>
      <c r="E25" s="4" t="s">
        <v>46</v>
      </c>
      <c r="F25" s="4"/>
      <c r="G25" s="4" t="s">
        <v>95</v>
      </c>
      <c r="H25" s="4"/>
      <c r="I25" s="4" t="s">
        <v>96</v>
      </c>
      <c r="J25" s="4"/>
      <c r="K25" s="5">
        <v>17</v>
      </c>
      <c r="L25" s="4"/>
      <c r="M25" s="5">
        <v>17</v>
      </c>
      <c r="N25" s="4"/>
      <c r="O25" s="5">
        <v>3200000</v>
      </c>
      <c r="P25" s="4"/>
      <c r="Q25" s="5">
        <v>2945504000000</v>
      </c>
      <c r="R25" s="4"/>
      <c r="S25" s="5">
        <v>2968057142120</v>
      </c>
      <c r="T25" s="4"/>
      <c r="U25" s="5">
        <v>0</v>
      </c>
      <c r="V25" s="4"/>
      <c r="W25" s="5">
        <v>0</v>
      </c>
      <c r="X25" s="4"/>
      <c r="Y25" s="5">
        <v>0</v>
      </c>
      <c r="Z25" s="4"/>
      <c r="AA25" s="5">
        <v>0</v>
      </c>
      <c r="AB25" s="4"/>
      <c r="AC25" s="5">
        <v>3200000</v>
      </c>
      <c r="AD25" s="4"/>
      <c r="AE25" s="5">
        <v>956398</v>
      </c>
      <c r="AF25" s="4"/>
      <c r="AG25" s="5">
        <v>2945504000000</v>
      </c>
      <c r="AH25" s="4"/>
      <c r="AI25" s="5">
        <v>3059918889160</v>
      </c>
      <c r="AJ25" s="4"/>
      <c r="AK25" s="21">
        <f t="shared" si="0"/>
        <v>7.4113011352056546</v>
      </c>
    </row>
    <row r="26" spans="1:37" ht="18.75" x14ac:dyDescent="0.45">
      <c r="A26" s="2" t="s">
        <v>97</v>
      </c>
      <c r="C26" s="4" t="s">
        <v>46</v>
      </c>
      <c r="D26" s="4"/>
      <c r="E26" s="4" t="s">
        <v>46</v>
      </c>
      <c r="F26" s="4"/>
      <c r="G26" s="4" t="s">
        <v>98</v>
      </c>
      <c r="H26" s="4"/>
      <c r="I26" s="4" t="s">
        <v>99</v>
      </c>
      <c r="J26" s="4"/>
      <c r="K26" s="5">
        <v>16</v>
      </c>
      <c r="L26" s="4"/>
      <c r="M26" s="5">
        <v>16</v>
      </c>
      <c r="N26" s="4"/>
      <c r="O26" s="5">
        <v>539300</v>
      </c>
      <c r="P26" s="4"/>
      <c r="Q26" s="5">
        <v>500412395579</v>
      </c>
      <c r="R26" s="4"/>
      <c r="S26" s="5">
        <v>537821894110</v>
      </c>
      <c r="T26" s="4"/>
      <c r="U26" s="5">
        <v>100</v>
      </c>
      <c r="V26" s="4"/>
      <c r="W26" s="5">
        <v>99922005</v>
      </c>
      <c r="X26" s="4"/>
      <c r="Y26" s="5">
        <v>0</v>
      </c>
      <c r="Z26" s="4"/>
      <c r="AA26" s="5">
        <v>0</v>
      </c>
      <c r="AB26" s="4"/>
      <c r="AC26" s="5">
        <v>539400</v>
      </c>
      <c r="AD26" s="4"/>
      <c r="AE26" s="5">
        <v>1000900</v>
      </c>
      <c r="AF26" s="4"/>
      <c r="AG26" s="5">
        <v>500512317583</v>
      </c>
      <c r="AH26" s="4"/>
      <c r="AI26" s="5">
        <v>539787605760</v>
      </c>
      <c r="AJ26" s="4"/>
      <c r="AK26" s="21">
        <f t="shared" si="0"/>
        <v>1.307396908300809</v>
      </c>
    </row>
    <row r="27" spans="1:37" ht="18.75" x14ac:dyDescent="0.45">
      <c r="A27" s="2" t="s">
        <v>100</v>
      </c>
      <c r="C27" s="4" t="s">
        <v>46</v>
      </c>
      <c r="D27" s="4"/>
      <c r="E27" s="4" t="s">
        <v>46</v>
      </c>
      <c r="F27" s="4"/>
      <c r="G27" s="4" t="s">
        <v>101</v>
      </c>
      <c r="H27" s="4"/>
      <c r="I27" s="4" t="s">
        <v>102</v>
      </c>
      <c r="J27" s="4"/>
      <c r="K27" s="5">
        <v>18</v>
      </c>
      <c r="L27" s="4"/>
      <c r="M27" s="5">
        <v>18</v>
      </c>
      <c r="N27" s="4"/>
      <c r="O27" s="5">
        <v>1500</v>
      </c>
      <c r="P27" s="4"/>
      <c r="Q27" s="5">
        <v>1466265712</v>
      </c>
      <c r="R27" s="4"/>
      <c r="S27" s="5">
        <v>1499726625</v>
      </c>
      <c r="T27" s="4"/>
      <c r="U27" s="5">
        <v>0</v>
      </c>
      <c r="V27" s="4"/>
      <c r="W27" s="5">
        <v>0</v>
      </c>
      <c r="X27" s="4"/>
      <c r="Y27" s="5">
        <v>0</v>
      </c>
      <c r="Z27" s="4"/>
      <c r="AA27" s="5">
        <v>0</v>
      </c>
      <c r="AB27" s="4"/>
      <c r="AC27" s="5">
        <v>1500</v>
      </c>
      <c r="AD27" s="4"/>
      <c r="AE27" s="5">
        <v>999999</v>
      </c>
      <c r="AF27" s="4"/>
      <c r="AG27" s="5">
        <v>1466265712</v>
      </c>
      <c r="AH27" s="4"/>
      <c r="AI27" s="5">
        <v>1499726625</v>
      </c>
      <c r="AJ27" s="4"/>
      <c r="AK27" s="21">
        <f t="shared" si="0"/>
        <v>3.6324249239861003E-3</v>
      </c>
    </row>
    <row r="28" spans="1:37" ht="18.75" x14ac:dyDescent="0.45">
      <c r="A28" s="2" t="s">
        <v>103</v>
      </c>
      <c r="C28" s="4" t="s">
        <v>46</v>
      </c>
      <c r="D28" s="4"/>
      <c r="E28" s="4" t="s">
        <v>46</v>
      </c>
      <c r="F28" s="4"/>
      <c r="G28" s="4" t="s">
        <v>104</v>
      </c>
      <c r="H28" s="4"/>
      <c r="I28" s="4" t="s">
        <v>105</v>
      </c>
      <c r="J28" s="4"/>
      <c r="K28" s="5">
        <v>18</v>
      </c>
      <c r="L28" s="4"/>
      <c r="M28" s="5">
        <v>18</v>
      </c>
      <c r="N28" s="4"/>
      <c r="O28" s="5">
        <v>1839750</v>
      </c>
      <c r="P28" s="4"/>
      <c r="Q28" s="5">
        <v>499999896000</v>
      </c>
      <c r="R28" s="4"/>
      <c r="S28" s="5">
        <v>605372064323</v>
      </c>
      <c r="T28" s="4"/>
      <c r="U28" s="5">
        <v>0</v>
      </c>
      <c r="V28" s="4"/>
      <c r="W28" s="5">
        <v>0</v>
      </c>
      <c r="X28" s="4"/>
      <c r="Y28" s="5">
        <v>0</v>
      </c>
      <c r="Z28" s="4"/>
      <c r="AA28" s="5">
        <v>0</v>
      </c>
      <c r="AB28" s="4"/>
      <c r="AC28" s="5">
        <v>1839750</v>
      </c>
      <c r="AD28" s="4"/>
      <c r="AE28" s="5">
        <v>340559</v>
      </c>
      <c r="AF28" s="4"/>
      <c r="AG28" s="5">
        <v>499999896000</v>
      </c>
      <c r="AH28" s="4"/>
      <c r="AI28" s="5">
        <v>626089176270</v>
      </c>
      <c r="AJ28" s="4"/>
      <c r="AK28" s="21">
        <f t="shared" si="0"/>
        <v>1.5164243206798271</v>
      </c>
    </row>
    <row r="29" spans="1:37" ht="18.75" x14ac:dyDescent="0.45">
      <c r="A29" s="2" t="s">
        <v>106</v>
      </c>
      <c r="C29" s="4" t="s">
        <v>46</v>
      </c>
      <c r="D29" s="4"/>
      <c r="E29" s="4" t="s">
        <v>46</v>
      </c>
      <c r="F29" s="4"/>
      <c r="G29" s="4" t="s">
        <v>107</v>
      </c>
      <c r="H29" s="4"/>
      <c r="I29" s="4" t="s">
        <v>108</v>
      </c>
      <c r="J29" s="4"/>
      <c r="K29" s="5">
        <v>0</v>
      </c>
      <c r="L29" s="4"/>
      <c r="M29" s="5">
        <v>0</v>
      </c>
      <c r="N29" s="4"/>
      <c r="O29" s="5">
        <v>3490000</v>
      </c>
      <c r="P29" s="4"/>
      <c r="Q29" s="5">
        <v>3503188710000</v>
      </c>
      <c r="R29" s="4"/>
      <c r="S29" s="5">
        <v>3500648898185</v>
      </c>
      <c r="T29" s="4"/>
      <c r="U29" s="5">
        <v>0</v>
      </c>
      <c r="V29" s="4"/>
      <c r="W29" s="5">
        <v>0</v>
      </c>
      <c r="X29" s="4"/>
      <c r="Y29" s="5">
        <v>0</v>
      </c>
      <c r="Z29" s="4"/>
      <c r="AA29" s="5">
        <v>0</v>
      </c>
      <c r="AB29" s="4"/>
      <c r="AC29" s="5">
        <v>3490000</v>
      </c>
      <c r="AD29" s="4"/>
      <c r="AE29" s="5">
        <v>1019873</v>
      </c>
      <c r="AF29" s="4"/>
      <c r="AG29" s="5">
        <v>3503188710000</v>
      </c>
      <c r="AH29" s="4"/>
      <c r="AI29" s="5">
        <v>3556776236341</v>
      </c>
      <c r="AJ29" s="4"/>
      <c r="AK29" s="21">
        <f t="shared" si="0"/>
        <v>8.614718465724728</v>
      </c>
    </row>
    <row r="30" spans="1:37" ht="18.75" x14ac:dyDescent="0.45">
      <c r="A30" s="2" t="s">
        <v>109</v>
      </c>
      <c r="C30" s="4" t="s">
        <v>46</v>
      </c>
      <c r="D30" s="4"/>
      <c r="E30" s="4" t="s">
        <v>46</v>
      </c>
      <c r="F30" s="4"/>
      <c r="G30" s="4" t="s">
        <v>110</v>
      </c>
      <c r="H30" s="4"/>
      <c r="I30" s="4" t="s">
        <v>111</v>
      </c>
      <c r="J30" s="4"/>
      <c r="K30" s="5">
        <v>0</v>
      </c>
      <c r="L30" s="4"/>
      <c r="M30" s="5">
        <v>0</v>
      </c>
      <c r="N30" s="4"/>
      <c r="O30" s="5">
        <v>200</v>
      </c>
      <c r="P30" s="4"/>
      <c r="Q30" s="5">
        <v>396287100</v>
      </c>
      <c r="R30" s="4"/>
      <c r="S30" s="5">
        <v>417656179</v>
      </c>
      <c r="T30" s="4"/>
      <c r="U30" s="5">
        <v>0</v>
      </c>
      <c r="V30" s="4"/>
      <c r="W30" s="5">
        <v>0</v>
      </c>
      <c r="X30" s="4"/>
      <c r="Y30" s="5">
        <v>0</v>
      </c>
      <c r="Z30" s="4"/>
      <c r="AA30" s="5">
        <v>0</v>
      </c>
      <c r="AB30" s="4"/>
      <c r="AC30" s="5">
        <v>200</v>
      </c>
      <c r="AD30" s="4"/>
      <c r="AE30" s="5">
        <v>2116584</v>
      </c>
      <c r="AF30" s="4"/>
      <c r="AG30" s="5">
        <v>396287100</v>
      </c>
      <c r="AH30" s="4"/>
      <c r="AI30" s="5">
        <v>423009895</v>
      </c>
      <c r="AJ30" s="4"/>
      <c r="AK30" s="21">
        <f t="shared" si="0"/>
        <v>1.0245545155209493E-3</v>
      </c>
    </row>
    <row r="31" spans="1:37" ht="18.75" x14ac:dyDescent="0.45">
      <c r="A31" s="2" t="s">
        <v>112</v>
      </c>
      <c r="C31" s="4" t="s">
        <v>46</v>
      </c>
      <c r="D31" s="4"/>
      <c r="E31" s="4" t="s">
        <v>46</v>
      </c>
      <c r="F31" s="4"/>
      <c r="G31" s="4" t="s">
        <v>113</v>
      </c>
      <c r="H31" s="4"/>
      <c r="I31" s="4" t="s">
        <v>114</v>
      </c>
      <c r="J31" s="4"/>
      <c r="K31" s="5">
        <v>17</v>
      </c>
      <c r="L31" s="4"/>
      <c r="M31" s="5">
        <v>17</v>
      </c>
      <c r="N31" s="4"/>
      <c r="O31" s="5">
        <v>0</v>
      </c>
      <c r="P31" s="4"/>
      <c r="Q31" s="5">
        <v>0</v>
      </c>
      <c r="R31" s="4"/>
      <c r="S31" s="5">
        <v>0</v>
      </c>
      <c r="T31" s="4"/>
      <c r="U31" s="5">
        <v>3195000</v>
      </c>
      <c r="V31" s="4"/>
      <c r="W31" s="5">
        <v>2936597282778</v>
      </c>
      <c r="X31" s="4"/>
      <c r="Y31" s="5">
        <v>0</v>
      </c>
      <c r="Z31" s="4"/>
      <c r="AA31" s="5">
        <v>0</v>
      </c>
      <c r="AB31" s="4"/>
      <c r="AC31" s="5">
        <v>3195000</v>
      </c>
      <c r="AD31" s="4"/>
      <c r="AE31" s="5">
        <v>920001</v>
      </c>
      <c r="AF31" s="4"/>
      <c r="AG31" s="5">
        <v>2936597282778</v>
      </c>
      <c r="AH31" s="4"/>
      <c r="AI31" s="5">
        <v>2938870428170</v>
      </c>
      <c r="AJ31" s="4"/>
      <c r="AK31" s="21">
        <f t="shared" si="0"/>
        <v>7.1181147375111848</v>
      </c>
    </row>
    <row r="32" spans="1:37" ht="18.75" x14ac:dyDescent="0.45">
      <c r="A32" s="2" t="s">
        <v>115</v>
      </c>
      <c r="C32" s="4" t="s">
        <v>46</v>
      </c>
      <c r="D32" s="4"/>
      <c r="E32" s="4" t="s">
        <v>46</v>
      </c>
      <c r="F32" s="4"/>
      <c r="G32" s="4" t="s">
        <v>116</v>
      </c>
      <c r="H32" s="4"/>
      <c r="I32" s="4" t="s">
        <v>117</v>
      </c>
      <c r="J32" s="4"/>
      <c r="K32" s="5">
        <v>18</v>
      </c>
      <c r="L32" s="4"/>
      <c r="M32" s="5">
        <v>18</v>
      </c>
      <c r="N32" s="4"/>
      <c r="O32" s="5">
        <v>0</v>
      </c>
      <c r="P32" s="4"/>
      <c r="Q32" s="5">
        <v>0</v>
      </c>
      <c r="R32" s="4"/>
      <c r="S32" s="5">
        <v>0</v>
      </c>
      <c r="T32" s="4"/>
      <c r="U32" s="5">
        <v>1999000</v>
      </c>
      <c r="V32" s="4"/>
      <c r="W32" s="5">
        <v>1999000000000</v>
      </c>
      <c r="X32" s="4"/>
      <c r="Y32" s="5">
        <v>0</v>
      </c>
      <c r="Z32" s="4"/>
      <c r="AA32" s="5">
        <v>0</v>
      </c>
      <c r="AB32" s="4"/>
      <c r="AC32" s="5">
        <v>1999000</v>
      </c>
      <c r="AD32" s="4"/>
      <c r="AE32" s="5">
        <v>1000000</v>
      </c>
      <c r="AF32" s="4"/>
      <c r="AG32" s="5">
        <v>1999000000000</v>
      </c>
      <c r="AH32" s="4"/>
      <c r="AI32" s="5">
        <v>1998637681250</v>
      </c>
      <c r="AJ32" s="4"/>
      <c r="AK32" s="21">
        <f>AI32/41287202251499*100</f>
        <v>4.84081645705949</v>
      </c>
    </row>
    <row r="33" spans="1:37" ht="18.75" x14ac:dyDescent="0.45">
      <c r="A33" s="2" t="s">
        <v>118</v>
      </c>
      <c r="C33" s="4" t="s">
        <v>46</v>
      </c>
      <c r="D33" s="4"/>
      <c r="E33" s="4" t="s">
        <v>46</v>
      </c>
      <c r="F33" s="4"/>
      <c r="G33" s="4" t="s">
        <v>116</v>
      </c>
      <c r="H33" s="4"/>
      <c r="I33" s="4" t="s">
        <v>117</v>
      </c>
      <c r="J33" s="4"/>
      <c r="K33" s="5">
        <v>18</v>
      </c>
      <c r="L33" s="4"/>
      <c r="M33" s="5">
        <v>18</v>
      </c>
      <c r="N33" s="4"/>
      <c r="O33" s="5">
        <v>0</v>
      </c>
      <c r="P33" s="4"/>
      <c r="Q33" s="5">
        <v>0</v>
      </c>
      <c r="R33" s="4"/>
      <c r="S33" s="5">
        <v>0</v>
      </c>
      <c r="T33" s="4"/>
      <c r="U33" s="5">
        <v>1999999</v>
      </c>
      <c r="V33" s="4"/>
      <c r="W33" s="5">
        <v>1999999000000</v>
      </c>
      <c r="X33" s="4"/>
      <c r="Y33" s="5">
        <v>6000</v>
      </c>
      <c r="Z33" s="4"/>
      <c r="AA33" s="5">
        <v>5998912500</v>
      </c>
      <c r="AB33" s="4"/>
      <c r="AC33" s="5">
        <v>1993999</v>
      </c>
      <c r="AD33" s="4"/>
      <c r="AE33" s="5">
        <v>1000000</v>
      </c>
      <c r="AF33" s="4"/>
      <c r="AG33" s="5">
        <v>1993999000000</v>
      </c>
      <c r="AH33" s="4"/>
      <c r="AI33" s="5">
        <v>1993637587680</v>
      </c>
      <c r="AJ33" s="4"/>
      <c r="AK33" s="21">
        <f t="shared" si="0"/>
        <v>4.8287059402471808</v>
      </c>
    </row>
    <row r="34" spans="1:37" ht="18.75" x14ac:dyDescent="0.45">
      <c r="A34" s="2" t="s">
        <v>119</v>
      </c>
      <c r="C34" s="4" t="s">
        <v>120</v>
      </c>
      <c r="D34" s="4"/>
      <c r="E34" s="4" t="s">
        <v>120</v>
      </c>
      <c r="F34" s="4"/>
      <c r="G34" s="4" t="s">
        <v>121</v>
      </c>
      <c r="H34" s="4"/>
      <c r="I34" s="4" t="s">
        <v>122</v>
      </c>
      <c r="J34" s="4"/>
      <c r="K34" s="5">
        <v>18</v>
      </c>
      <c r="L34" s="4"/>
      <c r="M34" s="5">
        <v>18</v>
      </c>
      <c r="N34" s="4"/>
      <c r="O34" s="5">
        <v>1999000</v>
      </c>
      <c r="P34" s="4"/>
      <c r="Q34" s="5">
        <v>1999000000000</v>
      </c>
      <c r="R34" s="4"/>
      <c r="S34" s="5">
        <v>1999000000000</v>
      </c>
      <c r="T34" s="4"/>
      <c r="U34" s="5">
        <v>0</v>
      </c>
      <c r="V34" s="4"/>
      <c r="W34" s="5">
        <v>0</v>
      </c>
      <c r="X34" s="4"/>
      <c r="Y34" s="5">
        <v>1999000</v>
      </c>
      <c r="Z34" s="4"/>
      <c r="AA34" s="5">
        <v>1999000000000</v>
      </c>
      <c r="AB34" s="4"/>
      <c r="AC34" s="5">
        <v>0</v>
      </c>
      <c r="AD34" s="4"/>
      <c r="AE34" s="5">
        <v>1000000</v>
      </c>
      <c r="AF34" s="4"/>
      <c r="AG34" s="5">
        <v>0</v>
      </c>
      <c r="AH34" s="4"/>
      <c r="AI34" s="5">
        <v>0</v>
      </c>
      <c r="AJ34" s="4"/>
      <c r="AK34" s="21">
        <f t="shared" si="0"/>
        <v>0</v>
      </c>
    </row>
    <row r="35" spans="1:37" ht="18.75" x14ac:dyDescent="0.45">
      <c r="A35" s="2" t="s">
        <v>123</v>
      </c>
      <c r="C35" s="4" t="s">
        <v>120</v>
      </c>
      <c r="D35" s="4"/>
      <c r="E35" s="4" t="s">
        <v>120</v>
      </c>
      <c r="F35" s="4"/>
      <c r="G35" s="4" t="s">
        <v>124</v>
      </c>
      <c r="H35" s="4"/>
      <c r="I35" s="4" t="s">
        <v>125</v>
      </c>
      <c r="J35" s="4"/>
      <c r="K35" s="5">
        <v>18</v>
      </c>
      <c r="L35" s="4"/>
      <c r="M35" s="5">
        <v>18</v>
      </c>
      <c r="N35" s="4"/>
      <c r="O35" s="5">
        <v>1999999</v>
      </c>
      <c r="P35" s="4"/>
      <c r="Q35" s="5">
        <v>1999999000000</v>
      </c>
      <c r="R35" s="4"/>
      <c r="S35" s="5">
        <v>1999999000000</v>
      </c>
      <c r="T35" s="4"/>
      <c r="U35" s="5">
        <v>0</v>
      </c>
      <c r="V35" s="4"/>
      <c r="W35" s="5">
        <v>0</v>
      </c>
      <c r="X35" s="4"/>
      <c r="Y35" s="5">
        <v>1999999</v>
      </c>
      <c r="Z35" s="4"/>
      <c r="AA35" s="5">
        <v>1999999000000</v>
      </c>
      <c r="AB35" s="4"/>
      <c r="AC35" s="5">
        <v>0</v>
      </c>
      <c r="AD35" s="4"/>
      <c r="AE35" s="5">
        <v>1000000</v>
      </c>
      <c r="AF35" s="4"/>
      <c r="AG35" s="5">
        <v>0</v>
      </c>
      <c r="AH35" s="4"/>
      <c r="AI35" s="5">
        <v>0</v>
      </c>
      <c r="AJ35" s="4"/>
      <c r="AK35" s="21">
        <f t="shared" si="0"/>
        <v>0</v>
      </c>
    </row>
    <row r="36" spans="1:37" ht="18.75" thickBot="1" x14ac:dyDescent="0.4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8">
        <f>SUM(O9:O35)</f>
        <v>28890946</v>
      </c>
      <c r="P36" s="4"/>
      <c r="Q36" s="8">
        <f>SUM(Q9:Q35)</f>
        <v>26850380188300</v>
      </c>
      <c r="R36" s="4"/>
      <c r="S36" s="8">
        <f>SUM(S9:S35)</f>
        <v>27212730559588</v>
      </c>
      <c r="T36" s="4"/>
      <c r="U36" s="8">
        <f>SUM(U9:U35)</f>
        <v>7194099</v>
      </c>
      <c r="V36" s="4"/>
      <c r="W36" s="8">
        <f>SUM(W9:W35)</f>
        <v>6935696204783</v>
      </c>
      <c r="X36" s="4"/>
      <c r="Y36" s="8">
        <f>SUM(Y9:Y35)</f>
        <v>4004999</v>
      </c>
      <c r="Z36" s="4"/>
      <c r="AA36" s="8">
        <f>SUM(AA9:AA35)</f>
        <v>4004997912500</v>
      </c>
      <c r="AB36" s="4"/>
      <c r="AC36" s="8">
        <f>SUM(AC9:AC35)</f>
        <v>32080046</v>
      </c>
      <c r="AD36" s="4"/>
      <c r="AE36" s="8">
        <f>SUM(AE9:AE35)</f>
        <v>25970512</v>
      </c>
      <c r="AF36" s="4"/>
      <c r="AG36" s="8">
        <f>SUM(AG9:AG35)</f>
        <v>29781077393082</v>
      </c>
      <c r="AH36" s="4"/>
      <c r="AI36" s="8">
        <f>SUM(AI9:AI35)</f>
        <v>30357560268175</v>
      </c>
      <c r="AJ36" s="4"/>
      <c r="AK36" s="22">
        <f>SUM(AK9:AK35)</f>
        <v>73.527772802946018</v>
      </c>
    </row>
    <row r="37" spans="1:37" ht="18.75" thickTop="1" x14ac:dyDescent="0.4"/>
    <row r="38" spans="1:37" x14ac:dyDescent="0.4">
      <c r="AI38" s="3"/>
    </row>
    <row r="41" spans="1:37" x14ac:dyDescent="0.4">
      <c r="AI41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3:AL3"/>
    <mergeCell ref="A4:AK4"/>
    <mergeCell ref="A2:AL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7"/>
  <sheetViews>
    <sheetView rightToLeft="1" workbookViewId="0">
      <selection activeCell="A8" sqref="A8:A15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6" spans="1:12" ht="27.75" x14ac:dyDescent="0.4">
      <c r="A6" s="30" t="s">
        <v>3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28" t="s">
        <v>6</v>
      </c>
      <c r="K6" s="28" t="s">
        <v>6</v>
      </c>
      <c r="L6" s="28" t="s">
        <v>6</v>
      </c>
    </row>
    <row r="7" spans="1:12" ht="27.75" x14ac:dyDescent="0.4">
      <c r="A7" s="28" t="s">
        <v>3</v>
      </c>
      <c r="C7" s="29" t="s">
        <v>7</v>
      </c>
      <c r="E7" s="29" t="s">
        <v>126</v>
      </c>
      <c r="G7" s="29" t="s">
        <v>127</v>
      </c>
      <c r="I7" s="29" t="s">
        <v>128</v>
      </c>
      <c r="K7" s="29" t="s">
        <v>129</v>
      </c>
    </row>
    <row r="8" spans="1:12" ht="18.75" x14ac:dyDescent="0.45">
      <c r="A8" s="2" t="s">
        <v>49</v>
      </c>
      <c r="C8" s="5">
        <v>154095</v>
      </c>
      <c r="D8" s="4"/>
      <c r="E8" s="5">
        <v>976300</v>
      </c>
      <c r="F8" s="4"/>
      <c r="G8" s="5">
        <v>1000000</v>
      </c>
      <c r="H8" s="4"/>
      <c r="I8" s="4" t="s">
        <v>130</v>
      </c>
      <c r="J8" s="4"/>
      <c r="K8" s="5">
        <v>154095000000</v>
      </c>
      <c r="L8" s="4"/>
    </row>
    <row r="9" spans="1:12" ht="18.75" x14ac:dyDescent="0.45">
      <c r="A9" s="2" t="s">
        <v>86</v>
      </c>
      <c r="C9" s="5">
        <v>1300000</v>
      </c>
      <c r="D9" s="4"/>
      <c r="E9" s="5">
        <v>986500</v>
      </c>
      <c r="F9" s="4"/>
      <c r="G9" s="5">
        <v>1000000</v>
      </c>
      <c r="H9" s="4"/>
      <c r="I9" s="4" t="s">
        <v>131</v>
      </c>
      <c r="J9" s="4"/>
      <c r="K9" s="5">
        <v>1300000000000</v>
      </c>
      <c r="L9" s="4"/>
    </row>
    <row r="10" spans="1:12" ht="18.75" x14ac:dyDescent="0.45">
      <c r="A10" s="2" t="s">
        <v>83</v>
      </c>
      <c r="C10" s="5">
        <v>1300000</v>
      </c>
      <c r="D10" s="4"/>
      <c r="E10" s="5">
        <v>995200</v>
      </c>
      <c r="F10" s="4"/>
      <c r="G10" s="5">
        <v>1000000</v>
      </c>
      <c r="H10" s="4"/>
      <c r="I10" s="4" t="s">
        <v>132</v>
      </c>
      <c r="J10" s="4"/>
      <c r="K10" s="5">
        <v>1300000000000</v>
      </c>
      <c r="L10" s="4"/>
    </row>
    <row r="11" spans="1:12" ht="18.75" x14ac:dyDescent="0.45">
      <c r="A11" s="2" t="s">
        <v>88</v>
      </c>
      <c r="C11" s="5">
        <v>1596900</v>
      </c>
      <c r="D11" s="4"/>
      <c r="E11" s="5">
        <v>960000</v>
      </c>
      <c r="F11" s="4"/>
      <c r="G11" s="5">
        <v>973158</v>
      </c>
      <c r="H11" s="4"/>
      <c r="I11" s="4" t="s">
        <v>131</v>
      </c>
      <c r="J11" s="4"/>
      <c r="K11" s="5">
        <v>1554036010200</v>
      </c>
      <c r="L11" s="4"/>
    </row>
    <row r="12" spans="1:12" ht="18.75" x14ac:dyDescent="0.45">
      <c r="A12" s="2" t="s">
        <v>109</v>
      </c>
      <c r="C12" s="5">
        <v>200</v>
      </c>
      <c r="D12" s="4"/>
      <c r="E12" s="5">
        <v>2115069</v>
      </c>
      <c r="F12" s="4"/>
      <c r="G12" s="5">
        <v>2116584</v>
      </c>
      <c r="H12" s="4"/>
      <c r="I12" s="4" t="s">
        <v>73</v>
      </c>
      <c r="J12" s="4"/>
      <c r="K12" s="5">
        <v>423316800</v>
      </c>
      <c r="L12" s="4"/>
    </row>
    <row r="13" spans="1:12" ht="18.75" x14ac:dyDescent="0.45">
      <c r="A13" s="2" t="s">
        <v>94</v>
      </c>
      <c r="C13" s="5">
        <v>3200000</v>
      </c>
      <c r="D13" s="4"/>
      <c r="E13" s="5">
        <v>955000</v>
      </c>
      <c r="F13" s="4"/>
      <c r="G13" s="5">
        <v>956398</v>
      </c>
      <c r="H13" s="4"/>
      <c r="I13" s="4" t="s">
        <v>133</v>
      </c>
      <c r="J13" s="4"/>
      <c r="K13" s="5">
        <v>3060473600000</v>
      </c>
      <c r="L13" s="4"/>
    </row>
    <row r="14" spans="1:12" ht="18.75" x14ac:dyDescent="0.45">
      <c r="A14" s="2" t="s">
        <v>112</v>
      </c>
      <c r="C14" s="5">
        <v>3195000</v>
      </c>
      <c r="D14" s="4"/>
      <c r="E14" s="5">
        <v>918930</v>
      </c>
      <c r="F14" s="4"/>
      <c r="G14" s="5">
        <v>920001</v>
      </c>
      <c r="H14" s="4"/>
      <c r="I14" s="4" t="s">
        <v>134</v>
      </c>
      <c r="J14" s="4"/>
      <c r="K14" s="5">
        <v>2939403195000</v>
      </c>
      <c r="L14" s="4"/>
    </row>
    <row r="15" spans="1:12" ht="18.75" x14ac:dyDescent="0.45">
      <c r="A15" s="2" t="s">
        <v>106</v>
      </c>
      <c r="C15" s="5">
        <v>3490000</v>
      </c>
      <c r="D15" s="4"/>
      <c r="E15" s="5">
        <v>1021104.4993</v>
      </c>
      <c r="F15" s="4"/>
      <c r="G15" s="5">
        <v>1019873</v>
      </c>
      <c r="H15" s="4"/>
      <c r="I15" s="4" t="s">
        <v>135</v>
      </c>
      <c r="J15" s="4"/>
      <c r="K15" s="5">
        <v>3559356770000</v>
      </c>
      <c r="L15" s="4"/>
    </row>
    <row r="16" spans="1:12" ht="18.75" thickBot="1" x14ac:dyDescent="0.45">
      <c r="G16" s="9"/>
      <c r="K16" s="8">
        <f>SUM(K8:K15)</f>
        <v>13867787892000</v>
      </c>
    </row>
    <row r="17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G8"/>
  <sheetViews>
    <sheetView rightToLeft="1" workbookViewId="0">
      <selection activeCell="AE7" sqref="AE7:AE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3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3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</row>
    <row r="4" spans="1:33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6" spans="1:33" ht="27.75" x14ac:dyDescent="0.4">
      <c r="A6" s="28" t="s">
        <v>136</v>
      </c>
      <c r="B6" s="28" t="s">
        <v>136</v>
      </c>
      <c r="C6" s="28" t="s">
        <v>136</v>
      </c>
      <c r="D6" s="28" t="s">
        <v>136</v>
      </c>
      <c r="E6" s="28" t="s">
        <v>136</v>
      </c>
      <c r="F6" s="28" t="s">
        <v>136</v>
      </c>
      <c r="G6" s="28" t="s">
        <v>136</v>
      </c>
      <c r="H6" s="28" t="s">
        <v>136</v>
      </c>
      <c r="I6" s="28" t="s">
        <v>136</v>
      </c>
      <c r="K6" s="28" t="s">
        <v>4</v>
      </c>
      <c r="L6" s="28" t="s">
        <v>4</v>
      </c>
      <c r="M6" s="28" t="s">
        <v>4</v>
      </c>
      <c r="N6" s="28" t="s">
        <v>4</v>
      </c>
      <c r="O6" s="28" t="s">
        <v>4</v>
      </c>
      <c r="Q6" s="28" t="s">
        <v>5</v>
      </c>
      <c r="R6" s="28" t="s">
        <v>5</v>
      </c>
      <c r="S6" s="28" t="s">
        <v>5</v>
      </c>
      <c r="T6" s="28" t="s">
        <v>5</v>
      </c>
      <c r="U6" s="28" t="s">
        <v>5</v>
      </c>
      <c r="V6" s="28" t="s">
        <v>5</v>
      </c>
      <c r="W6" s="28" t="s">
        <v>5</v>
      </c>
      <c r="Y6" s="28" t="s">
        <v>6</v>
      </c>
      <c r="Z6" s="28" t="s">
        <v>6</v>
      </c>
      <c r="AA6" s="28" t="s">
        <v>6</v>
      </c>
      <c r="AB6" s="28" t="s">
        <v>6</v>
      </c>
      <c r="AC6" s="28" t="s">
        <v>6</v>
      </c>
      <c r="AD6" s="28" t="s">
        <v>6</v>
      </c>
      <c r="AE6" s="28" t="s">
        <v>6</v>
      </c>
    </row>
    <row r="7" spans="1:33" ht="27.75" x14ac:dyDescent="0.4">
      <c r="A7" s="27" t="s">
        <v>137</v>
      </c>
      <c r="C7" s="27" t="s">
        <v>42</v>
      </c>
      <c r="E7" s="27" t="s">
        <v>43</v>
      </c>
      <c r="G7" s="27" t="s">
        <v>138</v>
      </c>
      <c r="I7" s="27" t="s">
        <v>40</v>
      </c>
      <c r="K7" s="27" t="s">
        <v>7</v>
      </c>
      <c r="M7" s="27" t="s">
        <v>8</v>
      </c>
      <c r="O7" s="27" t="s">
        <v>9</v>
      </c>
      <c r="Q7" s="29" t="s">
        <v>10</v>
      </c>
      <c r="R7" s="29" t="s">
        <v>10</v>
      </c>
      <c r="S7" s="29" t="s">
        <v>10</v>
      </c>
      <c r="U7" s="29" t="s">
        <v>11</v>
      </c>
      <c r="V7" s="29" t="s">
        <v>11</v>
      </c>
      <c r="W7" s="29" t="s">
        <v>11</v>
      </c>
      <c r="Y7" s="27" t="s">
        <v>7</v>
      </c>
      <c r="AA7" s="27" t="s">
        <v>8</v>
      </c>
      <c r="AC7" s="27" t="s">
        <v>9</v>
      </c>
      <c r="AE7" s="27" t="s">
        <v>139</v>
      </c>
    </row>
    <row r="8" spans="1:33" ht="27.75" x14ac:dyDescent="0.4">
      <c r="A8" s="28" t="s">
        <v>137</v>
      </c>
      <c r="C8" s="28" t="s">
        <v>42</v>
      </c>
      <c r="E8" s="28" t="s">
        <v>43</v>
      </c>
      <c r="G8" s="28" t="s">
        <v>138</v>
      </c>
      <c r="I8" s="28" t="s">
        <v>40</v>
      </c>
      <c r="K8" s="28" t="s">
        <v>7</v>
      </c>
      <c r="M8" s="28" t="s">
        <v>8</v>
      </c>
      <c r="O8" s="28" t="s">
        <v>9</v>
      </c>
      <c r="Q8" s="28" t="s">
        <v>7</v>
      </c>
      <c r="S8" s="28" t="s">
        <v>8</v>
      </c>
      <c r="U8" s="29" t="s">
        <v>7</v>
      </c>
      <c r="W8" s="29" t="s">
        <v>14</v>
      </c>
      <c r="Y8" s="28" t="s">
        <v>7</v>
      </c>
      <c r="AA8" s="28" t="s">
        <v>8</v>
      </c>
      <c r="AC8" s="28" t="s">
        <v>9</v>
      </c>
      <c r="AE8" s="28" t="s">
        <v>139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G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5"/>
  <sheetViews>
    <sheetView rightToLeft="1" topLeftCell="A11" workbookViewId="0">
      <selection activeCell="S32" sqref="S8:S32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7.75" x14ac:dyDescent="0.4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7.75" x14ac:dyDescent="0.4">
      <c r="A6" s="30" t="s">
        <v>140</v>
      </c>
      <c r="C6" s="28" t="s">
        <v>141</v>
      </c>
      <c r="D6" s="28" t="s">
        <v>141</v>
      </c>
      <c r="E6" s="28" t="s">
        <v>141</v>
      </c>
      <c r="F6" s="28" t="s">
        <v>141</v>
      </c>
      <c r="G6" s="28" t="s">
        <v>141</v>
      </c>
      <c r="H6" s="28" t="s">
        <v>141</v>
      </c>
      <c r="I6" s="28" t="s">
        <v>141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27.75" x14ac:dyDescent="0.4">
      <c r="A7" s="28" t="s">
        <v>140</v>
      </c>
      <c r="C7" s="29" t="s">
        <v>142</v>
      </c>
      <c r="E7" s="29" t="s">
        <v>143</v>
      </c>
      <c r="G7" s="29" t="s">
        <v>144</v>
      </c>
      <c r="I7" s="29" t="s">
        <v>43</v>
      </c>
      <c r="K7" s="29" t="s">
        <v>145</v>
      </c>
      <c r="M7" s="29" t="s">
        <v>146</v>
      </c>
      <c r="O7" s="28" t="s">
        <v>147</v>
      </c>
      <c r="Q7" s="28" t="s">
        <v>145</v>
      </c>
      <c r="S7" s="28" t="s">
        <v>139</v>
      </c>
    </row>
    <row r="8" spans="1:19" ht="18.75" x14ac:dyDescent="0.45">
      <c r="A8" s="2" t="s">
        <v>148</v>
      </c>
      <c r="C8" s="1" t="s">
        <v>149</v>
      </c>
      <c r="E8" s="1" t="s">
        <v>150</v>
      </c>
      <c r="G8" s="4" t="s">
        <v>151</v>
      </c>
      <c r="H8" s="4"/>
      <c r="I8" s="5">
        <v>0</v>
      </c>
      <c r="J8" s="4"/>
      <c r="K8" s="5">
        <v>164309</v>
      </c>
      <c r="L8" s="4"/>
      <c r="M8" s="5">
        <v>1038</v>
      </c>
      <c r="N8" s="4"/>
      <c r="O8" s="5">
        <v>0</v>
      </c>
      <c r="P8" s="4"/>
      <c r="Q8" s="5">
        <v>165347</v>
      </c>
      <c r="R8" s="4"/>
      <c r="S8" s="21">
        <f t="shared" ref="S8:S31" si="0">Q8/41287202251499*100</f>
        <v>4.0048003008970359E-7</v>
      </c>
    </row>
    <row r="9" spans="1:19" ht="18.75" x14ac:dyDescent="0.45">
      <c r="A9" s="2" t="s">
        <v>152</v>
      </c>
      <c r="C9" s="1" t="s">
        <v>153</v>
      </c>
      <c r="E9" s="1" t="s">
        <v>154</v>
      </c>
      <c r="G9" s="4" t="s">
        <v>155</v>
      </c>
      <c r="H9" s="4"/>
      <c r="I9" s="5">
        <v>0</v>
      </c>
      <c r="J9" s="4"/>
      <c r="K9" s="5">
        <v>177005181260</v>
      </c>
      <c r="L9" s="4"/>
      <c r="M9" s="5">
        <v>0</v>
      </c>
      <c r="N9" s="4"/>
      <c r="O9" s="5">
        <v>177000250000</v>
      </c>
      <c r="P9" s="4"/>
      <c r="Q9" s="5">
        <v>4931260</v>
      </c>
      <c r="R9" s="4"/>
      <c r="S9" s="21">
        <f t="shared" si="0"/>
        <v>1.1943797910939734E-5</v>
      </c>
    </row>
    <row r="10" spans="1:19" ht="18.75" x14ac:dyDescent="0.45">
      <c r="A10" s="2" t="s">
        <v>156</v>
      </c>
      <c r="C10" s="1" t="s">
        <v>157</v>
      </c>
      <c r="E10" s="1" t="s">
        <v>154</v>
      </c>
      <c r="G10" s="4" t="s">
        <v>151</v>
      </c>
      <c r="H10" s="4"/>
      <c r="I10" s="5">
        <v>0</v>
      </c>
      <c r="J10" s="4"/>
      <c r="K10" s="5">
        <v>9003108</v>
      </c>
      <c r="L10" s="4"/>
      <c r="M10" s="5">
        <v>1033563489725</v>
      </c>
      <c r="N10" s="4"/>
      <c r="O10" s="5">
        <v>1033556000900</v>
      </c>
      <c r="P10" s="4"/>
      <c r="Q10" s="5">
        <v>16491933</v>
      </c>
      <c r="R10" s="4"/>
      <c r="S10" s="21">
        <f t="shared" si="0"/>
        <v>3.9944418852941855E-5</v>
      </c>
    </row>
    <row r="11" spans="1:19" ht="18.75" x14ac:dyDescent="0.45">
      <c r="A11" s="2" t="s">
        <v>156</v>
      </c>
      <c r="C11" s="1" t="s">
        <v>158</v>
      </c>
      <c r="E11" s="1" t="s">
        <v>150</v>
      </c>
      <c r="G11" s="4" t="s">
        <v>151</v>
      </c>
      <c r="H11" s="4"/>
      <c r="I11" s="5">
        <v>0</v>
      </c>
      <c r="J11" s="4"/>
      <c r="K11" s="5">
        <v>1493499035643</v>
      </c>
      <c r="L11" s="4"/>
      <c r="M11" s="5">
        <v>8156818196821</v>
      </c>
      <c r="N11" s="4"/>
      <c r="O11" s="5">
        <v>8826830818989</v>
      </c>
      <c r="P11" s="4"/>
      <c r="Q11" s="5">
        <v>823486413475</v>
      </c>
      <c r="R11" s="4"/>
      <c r="S11" s="21">
        <f t="shared" si="0"/>
        <v>1.9945318853497804</v>
      </c>
    </row>
    <row r="12" spans="1:19" ht="18.75" x14ac:dyDescent="0.45">
      <c r="A12" s="2" t="s">
        <v>159</v>
      </c>
      <c r="C12" s="1" t="s">
        <v>160</v>
      </c>
      <c r="E12" s="1" t="s">
        <v>150</v>
      </c>
      <c r="G12" s="4" t="s">
        <v>151</v>
      </c>
      <c r="H12" s="4"/>
      <c r="I12" s="5">
        <v>0</v>
      </c>
      <c r="J12" s="4"/>
      <c r="K12" s="5">
        <v>440853</v>
      </c>
      <c r="L12" s="4"/>
      <c r="M12" s="5">
        <v>16271786523</v>
      </c>
      <c r="N12" s="4"/>
      <c r="O12" s="5">
        <v>16271750000</v>
      </c>
      <c r="P12" s="4"/>
      <c r="Q12" s="5">
        <v>477376</v>
      </c>
      <c r="R12" s="4"/>
      <c r="S12" s="21">
        <f t="shared" si="0"/>
        <v>1.1562323770259053E-6</v>
      </c>
    </row>
    <row r="13" spans="1:19" ht="18.75" x14ac:dyDescent="0.45">
      <c r="A13" s="2" t="s">
        <v>161</v>
      </c>
      <c r="C13" s="1" t="s">
        <v>162</v>
      </c>
      <c r="E13" s="1" t="s">
        <v>150</v>
      </c>
      <c r="G13" s="4" t="s">
        <v>151</v>
      </c>
      <c r="H13" s="4"/>
      <c r="I13" s="5">
        <v>0</v>
      </c>
      <c r="J13" s="4"/>
      <c r="K13" s="5">
        <v>380632</v>
      </c>
      <c r="L13" s="4"/>
      <c r="M13" s="5">
        <v>3024</v>
      </c>
      <c r="N13" s="4"/>
      <c r="O13" s="5">
        <v>0</v>
      </c>
      <c r="P13" s="4"/>
      <c r="Q13" s="5">
        <v>383656</v>
      </c>
      <c r="R13" s="4"/>
      <c r="S13" s="21">
        <f t="shared" si="0"/>
        <v>9.2923709788563047E-7</v>
      </c>
    </row>
    <row r="14" spans="1:19" ht="18.75" x14ac:dyDescent="0.45">
      <c r="A14" s="2" t="s">
        <v>163</v>
      </c>
      <c r="C14" s="1" t="s">
        <v>164</v>
      </c>
      <c r="E14" s="1" t="s">
        <v>150</v>
      </c>
      <c r="G14" s="4" t="s">
        <v>151</v>
      </c>
      <c r="H14" s="4"/>
      <c r="I14" s="5">
        <v>0</v>
      </c>
      <c r="J14" s="4"/>
      <c r="K14" s="5">
        <v>184875</v>
      </c>
      <c r="L14" s="4"/>
      <c r="M14" s="5">
        <v>0</v>
      </c>
      <c r="N14" s="4"/>
      <c r="O14" s="5">
        <v>0</v>
      </c>
      <c r="P14" s="4"/>
      <c r="Q14" s="5">
        <v>184875</v>
      </c>
      <c r="R14" s="4"/>
      <c r="S14" s="21">
        <f t="shared" si="0"/>
        <v>4.4777797941803583E-7</v>
      </c>
    </row>
    <row r="15" spans="1:19" ht="18.75" x14ac:dyDescent="0.45">
      <c r="A15" s="2" t="s">
        <v>165</v>
      </c>
      <c r="C15" s="1" t="s">
        <v>166</v>
      </c>
      <c r="E15" s="1" t="s">
        <v>150</v>
      </c>
      <c r="G15" s="4" t="s">
        <v>151</v>
      </c>
      <c r="H15" s="4"/>
      <c r="I15" s="5">
        <v>0</v>
      </c>
      <c r="J15" s="4"/>
      <c r="K15" s="5">
        <v>169850</v>
      </c>
      <c r="L15" s="4"/>
      <c r="M15" s="5">
        <v>0</v>
      </c>
      <c r="N15" s="4"/>
      <c r="O15" s="5">
        <v>0</v>
      </c>
      <c r="P15" s="4"/>
      <c r="Q15" s="5">
        <v>169850</v>
      </c>
      <c r="R15" s="4"/>
      <c r="S15" s="21">
        <f t="shared" si="0"/>
        <v>4.1138655742611701E-7</v>
      </c>
    </row>
    <row r="16" spans="1:19" ht="18.75" x14ac:dyDescent="0.45">
      <c r="A16" s="2" t="s">
        <v>159</v>
      </c>
      <c r="C16" s="1" t="s">
        <v>167</v>
      </c>
      <c r="E16" s="1" t="s">
        <v>168</v>
      </c>
      <c r="G16" s="4" t="s">
        <v>169</v>
      </c>
      <c r="H16" s="4"/>
      <c r="I16" s="5">
        <v>18</v>
      </c>
      <c r="J16" s="4"/>
      <c r="K16" s="5">
        <v>267000000000</v>
      </c>
      <c r="L16" s="4"/>
      <c r="M16" s="5">
        <v>0</v>
      </c>
      <c r="N16" s="4"/>
      <c r="O16" s="5">
        <v>0</v>
      </c>
      <c r="P16" s="4"/>
      <c r="Q16" s="5">
        <v>267000000000</v>
      </c>
      <c r="R16" s="4"/>
      <c r="S16" s="21">
        <f t="shared" si="0"/>
        <v>0.64668949563010447</v>
      </c>
    </row>
    <row r="17" spans="1:19" ht="18.75" x14ac:dyDescent="0.45">
      <c r="A17" s="2" t="s">
        <v>159</v>
      </c>
      <c r="C17" s="1" t="s">
        <v>170</v>
      </c>
      <c r="E17" s="1" t="s">
        <v>168</v>
      </c>
      <c r="G17" s="4" t="s">
        <v>171</v>
      </c>
      <c r="H17" s="4"/>
      <c r="I17" s="5">
        <v>19</v>
      </c>
      <c r="J17" s="4"/>
      <c r="K17" s="5">
        <v>140000000000</v>
      </c>
      <c r="L17" s="4"/>
      <c r="M17" s="5">
        <v>0</v>
      </c>
      <c r="N17" s="4"/>
      <c r="O17" s="5">
        <v>0</v>
      </c>
      <c r="P17" s="4"/>
      <c r="Q17" s="5">
        <v>140000000000</v>
      </c>
      <c r="R17" s="4"/>
      <c r="S17" s="21">
        <f t="shared" si="0"/>
        <v>0.33908812504949298</v>
      </c>
    </row>
    <row r="18" spans="1:19" ht="18.75" x14ac:dyDescent="0.45">
      <c r="A18" s="2" t="s">
        <v>159</v>
      </c>
      <c r="C18" s="1" t="s">
        <v>172</v>
      </c>
      <c r="E18" s="1" t="s">
        <v>168</v>
      </c>
      <c r="G18" s="4" t="s">
        <v>173</v>
      </c>
      <c r="H18" s="4"/>
      <c r="I18" s="5">
        <v>18</v>
      </c>
      <c r="J18" s="4"/>
      <c r="K18" s="5">
        <v>123000000000</v>
      </c>
      <c r="L18" s="4"/>
      <c r="M18" s="5">
        <v>0</v>
      </c>
      <c r="N18" s="4"/>
      <c r="O18" s="5">
        <v>0</v>
      </c>
      <c r="P18" s="4"/>
      <c r="Q18" s="5">
        <v>123000000000</v>
      </c>
      <c r="R18" s="4"/>
      <c r="S18" s="21">
        <f t="shared" si="0"/>
        <v>0.29791313843634026</v>
      </c>
    </row>
    <row r="19" spans="1:19" ht="18.75" x14ac:dyDescent="0.45">
      <c r="A19" s="2" t="s">
        <v>174</v>
      </c>
      <c r="C19" s="1" t="s">
        <v>175</v>
      </c>
      <c r="E19" s="1" t="s">
        <v>150</v>
      </c>
      <c r="G19" s="4" t="s">
        <v>176</v>
      </c>
      <c r="H19" s="4"/>
      <c r="I19" s="5">
        <v>8</v>
      </c>
      <c r="J19" s="4"/>
      <c r="K19" s="5">
        <v>10554937711</v>
      </c>
      <c r="L19" s="4"/>
      <c r="M19" s="5">
        <v>2613222301371</v>
      </c>
      <c r="N19" s="4"/>
      <c r="O19" s="5">
        <v>2623776770000</v>
      </c>
      <c r="P19" s="4"/>
      <c r="Q19" s="5">
        <v>469082</v>
      </c>
      <c r="R19" s="4"/>
      <c r="S19" s="21">
        <f t="shared" si="0"/>
        <v>1.136143827674759E-6</v>
      </c>
    </row>
    <row r="20" spans="1:19" ht="18.75" x14ac:dyDescent="0.45">
      <c r="A20" s="2" t="s">
        <v>177</v>
      </c>
      <c r="C20" s="1" t="s">
        <v>178</v>
      </c>
      <c r="E20" s="1" t="s">
        <v>150</v>
      </c>
      <c r="G20" s="4" t="s">
        <v>179</v>
      </c>
      <c r="H20" s="4"/>
      <c r="I20" s="5">
        <v>0</v>
      </c>
      <c r="J20" s="4"/>
      <c r="K20" s="5">
        <v>11697280849</v>
      </c>
      <c r="L20" s="4"/>
      <c r="M20" s="5">
        <v>3065552054794</v>
      </c>
      <c r="N20" s="4"/>
      <c r="O20" s="5">
        <v>3077248817945</v>
      </c>
      <c r="P20" s="4"/>
      <c r="Q20" s="5">
        <v>517698</v>
      </c>
      <c r="R20" s="4"/>
      <c r="S20" s="21">
        <f t="shared" si="0"/>
        <v>1.2538946011562314E-6</v>
      </c>
    </row>
    <row r="21" spans="1:19" ht="18.75" x14ac:dyDescent="0.45">
      <c r="A21" s="2" t="s">
        <v>180</v>
      </c>
      <c r="C21" s="1" t="s">
        <v>181</v>
      </c>
      <c r="E21" s="1" t="s">
        <v>150</v>
      </c>
      <c r="G21" s="4" t="s">
        <v>182</v>
      </c>
      <c r="H21" s="4"/>
      <c r="I21" s="5">
        <v>0</v>
      </c>
      <c r="J21" s="4"/>
      <c r="K21" s="5">
        <v>588434</v>
      </c>
      <c r="L21" s="4"/>
      <c r="M21" s="5">
        <v>4675</v>
      </c>
      <c r="N21" s="4"/>
      <c r="O21" s="5">
        <v>0</v>
      </c>
      <c r="P21" s="4"/>
      <c r="Q21" s="5">
        <v>593109</v>
      </c>
      <c r="R21" s="4"/>
      <c r="S21" s="21">
        <f t="shared" si="0"/>
        <v>1.4365444197141409E-6</v>
      </c>
    </row>
    <row r="22" spans="1:19" ht="18.75" x14ac:dyDescent="0.45">
      <c r="A22" s="2" t="s">
        <v>183</v>
      </c>
      <c r="C22" s="1" t="s">
        <v>184</v>
      </c>
      <c r="E22" s="1" t="s">
        <v>168</v>
      </c>
      <c r="G22" s="4" t="s">
        <v>185</v>
      </c>
      <c r="H22" s="4"/>
      <c r="I22" s="5">
        <v>18</v>
      </c>
      <c r="J22" s="4"/>
      <c r="K22" s="5">
        <v>50000000000</v>
      </c>
      <c r="L22" s="4"/>
      <c r="M22" s="5">
        <v>0</v>
      </c>
      <c r="N22" s="4"/>
      <c r="O22" s="5">
        <v>0</v>
      </c>
      <c r="P22" s="4"/>
      <c r="Q22" s="5">
        <v>50000000000</v>
      </c>
      <c r="R22" s="4"/>
      <c r="S22" s="21">
        <f t="shared" si="0"/>
        <v>0.12110290180339034</v>
      </c>
    </row>
    <row r="23" spans="1:19" ht="18.75" x14ac:dyDescent="0.45">
      <c r="A23" s="2" t="s">
        <v>186</v>
      </c>
      <c r="C23" s="1" t="s">
        <v>187</v>
      </c>
      <c r="E23" s="1" t="s">
        <v>168</v>
      </c>
      <c r="G23" s="4" t="s">
        <v>188</v>
      </c>
      <c r="H23" s="4"/>
      <c r="I23" s="5">
        <v>20</v>
      </c>
      <c r="J23" s="4"/>
      <c r="K23" s="5">
        <v>120000000000</v>
      </c>
      <c r="L23" s="4"/>
      <c r="M23" s="5">
        <v>0</v>
      </c>
      <c r="N23" s="4"/>
      <c r="O23" s="5">
        <v>0</v>
      </c>
      <c r="P23" s="4"/>
      <c r="Q23" s="5">
        <v>120000000000</v>
      </c>
      <c r="R23" s="4"/>
      <c r="S23" s="21">
        <f t="shared" si="0"/>
        <v>0.29064696432813686</v>
      </c>
    </row>
    <row r="24" spans="1:19" ht="18.75" x14ac:dyDescent="0.45">
      <c r="A24" s="2" t="s">
        <v>186</v>
      </c>
      <c r="C24" s="1" t="s">
        <v>189</v>
      </c>
      <c r="E24" s="1" t="s">
        <v>168</v>
      </c>
      <c r="G24" s="4" t="s">
        <v>190</v>
      </c>
      <c r="H24" s="4"/>
      <c r="I24" s="5">
        <v>20</v>
      </c>
      <c r="J24" s="4"/>
      <c r="K24" s="5">
        <v>420000000000</v>
      </c>
      <c r="L24" s="4"/>
      <c r="M24" s="5">
        <v>0</v>
      </c>
      <c r="N24" s="4"/>
      <c r="O24" s="5">
        <v>0</v>
      </c>
      <c r="P24" s="4"/>
      <c r="Q24" s="5">
        <v>420000000000</v>
      </c>
      <c r="R24" s="4"/>
      <c r="S24" s="21">
        <f t="shared" si="0"/>
        <v>1.0172643751484789</v>
      </c>
    </row>
    <row r="25" spans="1:19" ht="18.75" x14ac:dyDescent="0.45">
      <c r="A25" s="2" t="s">
        <v>191</v>
      </c>
      <c r="C25" s="1" t="s">
        <v>192</v>
      </c>
      <c r="E25" s="1" t="s">
        <v>168</v>
      </c>
      <c r="G25" s="4" t="s">
        <v>193</v>
      </c>
      <c r="H25" s="4"/>
      <c r="I25" s="5">
        <v>22</v>
      </c>
      <c r="J25" s="4"/>
      <c r="K25" s="5">
        <v>940000000000</v>
      </c>
      <c r="L25" s="4"/>
      <c r="M25" s="5">
        <v>0</v>
      </c>
      <c r="N25" s="4"/>
      <c r="O25" s="5">
        <v>940000000000</v>
      </c>
      <c r="P25" s="4"/>
      <c r="Q25" s="5">
        <v>0</v>
      </c>
      <c r="R25" s="4"/>
      <c r="S25" s="21">
        <f t="shared" si="0"/>
        <v>0</v>
      </c>
    </row>
    <row r="26" spans="1:19" ht="18.75" x14ac:dyDescent="0.45">
      <c r="A26" s="2" t="s">
        <v>174</v>
      </c>
      <c r="C26" s="1" t="s">
        <v>194</v>
      </c>
      <c r="E26" s="1" t="s">
        <v>168</v>
      </c>
      <c r="G26" s="4" t="s">
        <v>195</v>
      </c>
      <c r="H26" s="4"/>
      <c r="I26" s="5">
        <v>22</v>
      </c>
      <c r="J26" s="4"/>
      <c r="K26" s="5">
        <v>1250000000000</v>
      </c>
      <c r="L26" s="4"/>
      <c r="M26" s="5">
        <v>0</v>
      </c>
      <c r="N26" s="4"/>
      <c r="O26" s="5">
        <v>900000000000</v>
      </c>
      <c r="P26" s="4"/>
      <c r="Q26" s="5">
        <v>350000000000</v>
      </c>
      <c r="R26" s="4"/>
      <c r="S26" s="21">
        <f t="shared" si="0"/>
        <v>0.84772031262373237</v>
      </c>
    </row>
    <row r="27" spans="1:19" ht="18.75" x14ac:dyDescent="0.45">
      <c r="A27" s="2" t="s">
        <v>174</v>
      </c>
      <c r="C27" s="1" t="s">
        <v>196</v>
      </c>
      <c r="E27" s="1" t="s">
        <v>168</v>
      </c>
      <c r="G27" s="4" t="s">
        <v>197</v>
      </c>
      <c r="H27" s="4"/>
      <c r="I27" s="5">
        <v>22</v>
      </c>
      <c r="J27" s="4"/>
      <c r="K27" s="5">
        <v>0</v>
      </c>
      <c r="L27" s="4"/>
      <c r="M27" s="5">
        <v>1510000000000</v>
      </c>
      <c r="N27" s="4"/>
      <c r="O27" s="5">
        <v>0</v>
      </c>
      <c r="P27" s="4"/>
      <c r="Q27" s="5">
        <v>1510000000000</v>
      </c>
      <c r="R27" s="4"/>
      <c r="S27" s="21">
        <f t="shared" si="0"/>
        <v>3.6573076344623883</v>
      </c>
    </row>
    <row r="28" spans="1:19" ht="18.75" x14ac:dyDescent="0.45">
      <c r="A28" s="2" t="s">
        <v>174</v>
      </c>
      <c r="C28" s="1" t="s">
        <v>198</v>
      </c>
      <c r="E28" s="1" t="s">
        <v>168</v>
      </c>
      <c r="G28" s="4" t="s">
        <v>199</v>
      </c>
      <c r="H28" s="4"/>
      <c r="I28" s="5">
        <v>22</v>
      </c>
      <c r="J28" s="4"/>
      <c r="K28" s="5">
        <v>0</v>
      </c>
      <c r="L28" s="4"/>
      <c r="M28" s="5">
        <v>205640000000</v>
      </c>
      <c r="N28" s="4"/>
      <c r="O28" s="5">
        <v>0</v>
      </c>
      <c r="P28" s="4"/>
      <c r="Q28" s="5">
        <v>205640000000</v>
      </c>
      <c r="R28" s="4"/>
      <c r="S28" s="21">
        <f t="shared" si="0"/>
        <v>0.4980720145369838</v>
      </c>
    </row>
    <row r="29" spans="1:19" ht="18.75" x14ac:dyDescent="0.45">
      <c r="A29" s="2" t="s">
        <v>200</v>
      </c>
      <c r="C29" s="1" t="s">
        <v>201</v>
      </c>
      <c r="E29" s="1" t="s">
        <v>168</v>
      </c>
      <c r="G29" s="4" t="s">
        <v>202</v>
      </c>
      <c r="H29" s="4"/>
      <c r="I29" s="5">
        <v>20</v>
      </c>
      <c r="J29" s="4"/>
      <c r="K29" s="5">
        <v>0</v>
      </c>
      <c r="L29" s="4"/>
      <c r="M29" s="5">
        <v>800000000000</v>
      </c>
      <c r="N29" s="4"/>
      <c r="O29" s="5">
        <v>0</v>
      </c>
      <c r="P29" s="4"/>
      <c r="Q29" s="5">
        <v>800000000000</v>
      </c>
      <c r="R29" s="4"/>
      <c r="S29" s="21">
        <f t="shared" si="0"/>
        <v>1.9376464288542454</v>
      </c>
    </row>
    <row r="30" spans="1:19" ht="18.75" x14ac:dyDescent="0.45">
      <c r="A30" s="2" t="s">
        <v>177</v>
      </c>
      <c r="C30" s="1" t="s">
        <v>203</v>
      </c>
      <c r="E30" s="1" t="s">
        <v>168</v>
      </c>
      <c r="G30" s="4" t="s">
        <v>202</v>
      </c>
      <c r="H30" s="4"/>
      <c r="I30" s="5">
        <v>23</v>
      </c>
      <c r="J30" s="4"/>
      <c r="K30" s="5">
        <v>0</v>
      </c>
      <c r="L30" s="4"/>
      <c r="M30" s="5">
        <v>1100000000000</v>
      </c>
      <c r="N30" s="4"/>
      <c r="O30" s="5">
        <v>0</v>
      </c>
      <c r="P30" s="4"/>
      <c r="Q30" s="5">
        <v>1100000000000</v>
      </c>
      <c r="R30" s="4"/>
      <c r="S30" s="21">
        <f t="shared" si="0"/>
        <v>2.6642638396745877</v>
      </c>
    </row>
    <row r="31" spans="1:19" ht="18.75" x14ac:dyDescent="0.45">
      <c r="A31" s="2" t="s">
        <v>177</v>
      </c>
      <c r="C31" s="1" t="s">
        <v>204</v>
      </c>
      <c r="E31" s="1" t="s">
        <v>168</v>
      </c>
      <c r="G31" s="4" t="s">
        <v>205</v>
      </c>
      <c r="H31" s="4"/>
      <c r="I31" s="5">
        <v>23</v>
      </c>
      <c r="J31" s="4"/>
      <c r="K31" s="5">
        <v>0</v>
      </c>
      <c r="L31" s="4"/>
      <c r="M31" s="5">
        <v>1000000000000</v>
      </c>
      <c r="N31" s="4"/>
      <c r="O31" s="5">
        <v>0</v>
      </c>
      <c r="P31" s="4"/>
      <c r="Q31" s="5">
        <v>1000000000000</v>
      </c>
      <c r="R31" s="4"/>
      <c r="S31" s="21">
        <f t="shared" si="0"/>
        <v>2.4220580360678068</v>
      </c>
    </row>
    <row r="32" spans="1:19" ht="18.75" x14ac:dyDescent="0.45">
      <c r="A32" s="2" t="s">
        <v>206</v>
      </c>
      <c r="C32" s="1" t="s">
        <v>207</v>
      </c>
      <c r="E32" s="1" t="s">
        <v>168</v>
      </c>
      <c r="G32" s="4" t="s">
        <v>6</v>
      </c>
      <c r="H32" s="4"/>
      <c r="I32" s="5">
        <v>20</v>
      </c>
      <c r="J32" s="4"/>
      <c r="K32" s="5">
        <v>0</v>
      </c>
      <c r="L32" s="4"/>
      <c r="M32" s="5">
        <v>720000000000</v>
      </c>
      <c r="N32" s="4"/>
      <c r="O32" s="5">
        <v>0</v>
      </c>
      <c r="P32" s="4"/>
      <c r="Q32" s="5">
        <v>720000000000</v>
      </c>
      <c r="R32" s="4"/>
      <c r="S32" s="21">
        <f>Q32/41287202251499*100</f>
        <v>1.7438817859688209</v>
      </c>
    </row>
    <row r="33" spans="11:19" ht="18.75" thickBot="1" x14ac:dyDescent="0.45">
      <c r="K33" s="7">
        <f>SUM(K8:K32)</f>
        <v>5002767367524</v>
      </c>
      <c r="M33" s="7">
        <f>SUM(M8:M32)</f>
        <v>20221067837971</v>
      </c>
      <c r="O33" s="7">
        <f>SUM(O8:O32)</f>
        <v>17594684407834</v>
      </c>
      <c r="Q33" s="7">
        <f>SUM(Q8:Q32)</f>
        <v>7629150797661</v>
      </c>
      <c r="S33" s="22">
        <f>SUM(S8:S32)</f>
        <v>18.478245997847942</v>
      </c>
    </row>
    <row r="34" spans="11:19" ht="18.75" thickTop="1" x14ac:dyDescent="0.4"/>
    <row r="35" spans="11:19" x14ac:dyDescent="0.4">
      <c r="Q35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61"/>
  <sheetViews>
    <sheetView rightToLeft="1" topLeftCell="A43" workbookViewId="0">
      <selection activeCell="Q58" sqref="O58:Q61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14.85546875" style="1" customWidth="1"/>
    <col min="22" max="16384" width="9.140625" style="1"/>
  </cols>
  <sheetData>
    <row r="2" spans="1:21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1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1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21" ht="27.75" x14ac:dyDescent="0.4">
      <c r="A6" s="28" t="s">
        <v>209</v>
      </c>
      <c r="B6" s="28" t="s">
        <v>209</v>
      </c>
      <c r="C6" s="28" t="s">
        <v>209</v>
      </c>
      <c r="D6" s="28" t="s">
        <v>209</v>
      </c>
      <c r="E6" s="28" t="s">
        <v>209</v>
      </c>
      <c r="F6" s="28" t="s">
        <v>209</v>
      </c>
      <c r="G6" s="28" t="s">
        <v>209</v>
      </c>
      <c r="I6" s="28" t="s">
        <v>210</v>
      </c>
      <c r="J6" s="28" t="s">
        <v>210</v>
      </c>
      <c r="K6" s="28" t="s">
        <v>210</v>
      </c>
      <c r="L6" s="28" t="s">
        <v>210</v>
      </c>
      <c r="M6" s="28" t="s">
        <v>210</v>
      </c>
      <c r="O6" s="28" t="s">
        <v>211</v>
      </c>
      <c r="P6" s="28" t="s">
        <v>211</v>
      </c>
      <c r="Q6" s="28" t="s">
        <v>211</v>
      </c>
      <c r="R6" s="28" t="s">
        <v>211</v>
      </c>
      <c r="S6" s="28" t="s">
        <v>211</v>
      </c>
    </row>
    <row r="7" spans="1:21" ht="27.75" x14ac:dyDescent="0.4">
      <c r="A7" s="10" t="s">
        <v>212</v>
      </c>
      <c r="C7" s="10" t="s">
        <v>213</v>
      </c>
      <c r="E7" s="10" t="s">
        <v>42</v>
      </c>
      <c r="G7" s="10" t="s">
        <v>43</v>
      </c>
      <c r="I7" s="10" t="s">
        <v>214</v>
      </c>
      <c r="K7" s="10" t="s">
        <v>215</v>
      </c>
      <c r="M7" s="10" t="s">
        <v>216</v>
      </c>
      <c r="O7" s="6" t="s">
        <v>214</v>
      </c>
      <c r="Q7" s="29" t="s">
        <v>215</v>
      </c>
      <c r="S7" s="29" t="s">
        <v>216</v>
      </c>
    </row>
    <row r="8" spans="1:21" ht="18.75" x14ac:dyDescent="0.45">
      <c r="A8" s="2" t="s">
        <v>97</v>
      </c>
      <c r="C8" s="4">
        <v>0</v>
      </c>
      <c r="E8" s="4" t="s">
        <v>99</v>
      </c>
      <c r="F8" s="4"/>
      <c r="G8" s="5">
        <v>16</v>
      </c>
      <c r="H8" s="4"/>
      <c r="I8" s="13">
        <v>7290533874</v>
      </c>
      <c r="J8" s="13"/>
      <c r="K8" s="13">
        <v>0</v>
      </c>
      <c r="L8" s="13"/>
      <c r="M8" s="13">
        <v>7290533874</v>
      </c>
      <c r="N8" s="13"/>
      <c r="O8" s="13">
        <v>28334326115</v>
      </c>
      <c r="P8" s="13"/>
      <c r="Q8" s="13">
        <v>0</v>
      </c>
      <c r="R8" s="13"/>
      <c r="S8" s="13">
        <v>28334326115</v>
      </c>
      <c r="U8" s="14"/>
    </row>
    <row r="9" spans="1:21" ht="18.75" x14ac:dyDescent="0.45">
      <c r="A9" s="2" t="s">
        <v>217</v>
      </c>
      <c r="C9" s="4">
        <v>0</v>
      </c>
      <c r="E9" s="4" t="s">
        <v>218</v>
      </c>
      <c r="F9" s="4"/>
      <c r="G9" s="5">
        <v>19</v>
      </c>
      <c r="H9" s="4"/>
      <c r="I9" s="13">
        <v>0</v>
      </c>
      <c r="J9" s="13"/>
      <c r="K9" s="13">
        <v>0</v>
      </c>
      <c r="L9" s="13"/>
      <c r="M9" s="13">
        <v>0</v>
      </c>
      <c r="N9" s="13"/>
      <c r="O9" s="13">
        <v>8054226563</v>
      </c>
      <c r="P9" s="13"/>
      <c r="Q9" s="13">
        <v>0</v>
      </c>
      <c r="R9" s="13"/>
      <c r="S9" s="13">
        <v>8054226563</v>
      </c>
      <c r="U9" s="14"/>
    </row>
    <row r="10" spans="1:21" ht="18.75" x14ac:dyDescent="0.45">
      <c r="A10" s="2" t="s">
        <v>83</v>
      </c>
      <c r="C10" s="4">
        <v>0</v>
      </c>
      <c r="E10" s="4" t="s">
        <v>85</v>
      </c>
      <c r="F10" s="4"/>
      <c r="G10" s="5">
        <v>15</v>
      </c>
      <c r="H10" s="4"/>
      <c r="I10" s="13">
        <v>16920479453</v>
      </c>
      <c r="J10" s="13"/>
      <c r="K10" s="13">
        <v>0</v>
      </c>
      <c r="L10" s="13"/>
      <c r="M10" s="13">
        <v>16920479453</v>
      </c>
      <c r="N10" s="13"/>
      <c r="O10" s="13">
        <v>63342959882</v>
      </c>
      <c r="P10" s="13"/>
      <c r="Q10" s="13">
        <v>0</v>
      </c>
      <c r="R10" s="13"/>
      <c r="S10" s="13">
        <v>63342959882</v>
      </c>
      <c r="U10" s="14"/>
    </row>
    <row r="11" spans="1:21" ht="18.75" x14ac:dyDescent="0.45">
      <c r="A11" s="2" t="s">
        <v>86</v>
      </c>
      <c r="C11" s="4">
        <v>0</v>
      </c>
      <c r="E11" s="4" t="s">
        <v>87</v>
      </c>
      <c r="F11" s="4"/>
      <c r="G11" s="5">
        <v>15</v>
      </c>
      <c r="H11" s="4"/>
      <c r="I11" s="13">
        <v>16705757587</v>
      </c>
      <c r="J11" s="13"/>
      <c r="K11" s="13">
        <v>0</v>
      </c>
      <c r="L11" s="13"/>
      <c r="M11" s="13">
        <v>16705757587</v>
      </c>
      <c r="N11" s="13"/>
      <c r="O11" s="13">
        <v>62544932749</v>
      </c>
      <c r="P11" s="13"/>
      <c r="Q11" s="13">
        <v>0</v>
      </c>
      <c r="R11" s="13"/>
      <c r="S11" s="13">
        <v>62544932749</v>
      </c>
      <c r="U11" s="14"/>
    </row>
    <row r="12" spans="1:21" ht="18.75" x14ac:dyDescent="0.45">
      <c r="A12" s="2" t="s">
        <v>49</v>
      </c>
      <c r="C12" s="4">
        <v>0</v>
      </c>
      <c r="E12" s="4" t="s">
        <v>51</v>
      </c>
      <c r="F12" s="4"/>
      <c r="G12" s="5">
        <v>18</v>
      </c>
      <c r="H12" s="4"/>
      <c r="I12" s="13">
        <v>2406971490</v>
      </c>
      <c r="J12" s="13"/>
      <c r="K12" s="13">
        <v>0</v>
      </c>
      <c r="L12" s="13"/>
      <c r="M12" s="13">
        <v>2406971490</v>
      </c>
      <c r="N12" s="13"/>
      <c r="O12" s="13">
        <v>9169764868</v>
      </c>
      <c r="P12" s="13"/>
      <c r="Q12" s="13">
        <v>0</v>
      </c>
      <c r="R12" s="13"/>
      <c r="S12" s="13">
        <v>9169764868</v>
      </c>
      <c r="U12" s="14"/>
    </row>
    <row r="13" spans="1:21" ht="18.75" x14ac:dyDescent="0.45">
      <c r="A13" s="2" t="s">
        <v>112</v>
      </c>
      <c r="C13" s="4">
        <v>0</v>
      </c>
      <c r="E13" s="4" t="s">
        <v>114</v>
      </c>
      <c r="F13" s="4"/>
      <c r="G13" s="5">
        <v>17</v>
      </c>
      <c r="H13" s="4"/>
      <c r="I13" s="13">
        <v>16100019312</v>
      </c>
      <c r="J13" s="13"/>
      <c r="K13" s="13">
        <v>0</v>
      </c>
      <c r="L13" s="13"/>
      <c r="M13" s="13">
        <v>16100019312</v>
      </c>
      <c r="N13" s="13"/>
      <c r="O13" s="13">
        <v>16100019312</v>
      </c>
      <c r="P13" s="13"/>
      <c r="Q13" s="13">
        <v>0</v>
      </c>
      <c r="R13" s="13"/>
      <c r="S13" s="13">
        <v>16100019312</v>
      </c>
      <c r="U13" s="14"/>
    </row>
    <row r="14" spans="1:21" ht="18.75" x14ac:dyDescent="0.45">
      <c r="A14" s="2" t="s">
        <v>118</v>
      </c>
      <c r="C14" s="4">
        <v>0</v>
      </c>
      <c r="E14" s="4" t="s">
        <v>117</v>
      </c>
      <c r="F14" s="4"/>
      <c r="G14" s="5">
        <v>18</v>
      </c>
      <c r="H14" s="4"/>
      <c r="I14" s="13">
        <v>16349043633</v>
      </c>
      <c r="J14" s="13"/>
      <c r="K14" s="13">
        <v>0</v>
      </c>
      <c r="L14" s="13"/>
      <c r="M14" s="13">
        <v>16349043633</v>
      </c>
      <c r="N14" s="13"/>
      <c r="O14" s="13">
        <v>16349043633</v>
      </c>
      <c r="P14" s="13"/>
      <c r="Q14" s="13">
        <v>0</v>
      </c>
      <c r="R14" s="13"/>
      <c r="S14" s="13">
        <v>16349043633</v>
      </c>
      <c r="U14" s="14"/>
    </row>
    <row r="15" spans="1:21" ht="18.75" x14ac:dyDescent="0.45">
      <c r="A15" s="2" t="s">
        <v>77</v>
      </c>
      <c r="C15" s="4">
        <v>0</v>
      </c>
      <c r="E15" s="4" t="s">
        <v>79</v>
      </c>
      <c r="F15" s="4"/>
      <c r="G15" s="5">
        <v>18</v>
      </c>
      <c r="H15" s="4"/>
      <c r="I15" s="13">
        <v>72480383562</v>
      </c>
      <c r="J15" s="13"/>
      <c r="K15" s="13">
        <v>0</v>
      </c>
      <c r="L15" s="13"/>
      <c r="M15" s="13">
        <v>72480383562</v>
      </c>
      <c r="N15" s="13"/>
      <c r="O15" s="13">
        <v>76253972603</v>
      </c>
      <c r="P15" s="13"/>
      <c r="Q15" s="13">
        <v>0</v>
      </c>
      <c r="R15" s="13"/>
      <c r="S15" s="13">
        <v>76253972603</v>
      </c>
      <c r="U15" s="14"/>
    </row>
    <row r="16" spans="1:21" ht="18.75" x14ac:dyDescent="0.45">
      <c r="A16" s="2" t="s">
        <v>74</v>
      </c>
      <c r="C16" s="4">
        <v>0</v>
      </c>
      <c r="E16" s="4" t="s">
        <v>76</v>
      </c>
      <c r="F16" s="4"/>
      <c r="G16" s="5">
        <v>18</v>
      </c>
      <c r="H16" s="4"/>
      <c r="I16" s="13">
        <v>92479133168</v>
      </c>
      <c r="J16" s="13"/>
      <c r="K16" s="13">
        <v>0</v>
      </c>
      <c r="L16" s="13"/>
      <c r="M16" s="13">
        <v>92479133168</v>
      </c>
      <c r="N16" s="13"/>
      <c r="O16" s="13">
        <v>273178344935</v>
      </c>
      <c r="P16" s="13"/>
      <c r="Q16" s="13">
        <v>0</v>
      </c>
      <c r="R16" s="13"/>
      <c r="S16" s="13">
        <v>273178344935</v>
      </c>
      <c r="U16" s="14"/>
    </row>
    <row r="17" spans="1:21" ht="18.75" x14ac:dyDescent="0.45">
      <c r="A17" s="2" t="s">
        <v>115</v>
      </c>
      <c r="C17" s="4">
        <v>0</v>
      </c>
      <c r="E17" s="4" t="s">
        <v>117</v>
      </c>
      <c r="F17" s="4"/>
      <c r="G17" s="5">
        <v>18</v>
      </c>
      <c r="H17" s="4"/>
      <c r="I17" s="13">
        <v>9675707671</v>
      </c>
      <c r="J17" s="13"/>
      <c r="K17" s="13">
        <v>0</v>
      </c>
      <c r="L17" s="13"/>
      <c r="M17" s="13">
        <v>9675707671</v>
      </c>
      <c r="N17" s="13"/>
      <c r="O17" s="13">
        <v>9675707671</v>
      </c>
      <c r="P17" s="13"/>
      <c r="Q17" s="13">
        <v>0</v>
      </c>
      <c r="R17" s="13"/>
      <c r="S17" s="13">
        <v>9675707671</v>
      </c>
      <c r="U17" s="14"/>
    </row>
    <row r="18" spans="1:21" ht="18.75" x14ac:dyDescent="0.45">
      <c r="A18" s="2" t="s">
        <v>45</v>
      </c>
      <c r="C18" s="4">
        <v>0</v>
      </c>
      <c r="E18" s="4" t="s">
        <v>48</v>
      </c>
      <c r="F18" s="4"/>
      <c r="G18" s="5">
        <v>18</v>
      </c>
      <c r="H18" s="4"/>
      <c r="I18" s="13">
        <v>38176033488</v>
      </c>
      <c r="J18" s="13"/>
      <c r="K18" s="13">
        <v>0</v>
      </c>
      <c r="L18" s="13"/>
      <c r="M18" s="13">
        <v>38176033488</v>
      </c>
      <c r="N18" s="13"/>
      <c r="O18" s="13">
        <v>177876362416</v>
      </c>
      <c r="P18" s="13"/>
      <c r="Q18" s="13">
        <v>0</v>
      </c>
      <c r="R18" s="13"/>
      <c r="S18" s="13">
        <v>177876362416</v>
      </c>
      <c r="U18" s="14"/>
    </row>
    <row r="19" spans="1:21" ht="18.75" x14ac:dyDescent="0.45">
      <c r="A19" s="2" t="s">
        <v>94</v>
      </c>
      <c r="C19" s="4">
        <v>0</v>
      </c>
      <c r="E19" s="4" t="s">
        <v>96</v>
      </c>
      <c r="F19" s="4"/>
      <c r="G19" s="5">
        <v>17</v>
      </c>
      <c r="H19" s="4"/>
      <c r="I19" s="13">
        <v>47424545511</v>
      </c>
      <c r="J19" s="13"/>
      <c r="K19" s="13">
        <v>0</v>
      </c>
      <c r="L19" s="13"/>
      <c r="M19" s="13">
        <v>47424545511</v>
      </c>
      <c r="N19" s="13"/>
      <c r="O19" s="13">
        <v>176062246577</v>
      </c>
      <c r="P19" s="13"/>
      <c r="Q19" s="13">
        <v>0</v>
      </c>
      <c r="R19" s="13"/>
      <c r="S19" s="13">
        <v>176062246577</v>
      </c>
      <c r="U19" s="14"/>
    </row>
    <row r="20" spans="1:21" ht="18.75" x14ac:dyDescent="0.45">
      <c r="A20" s="2" t="s">
        <v>119</v>
      </c>
      <c r="C20" s="4">
        <v>0</v>
      </c>
      <c r="E20" s="4" t="s">
        <v>122</v>
      </c>
      <c r="F20" s="4"/>
      <c r="G20" s="5">
        <v>18</v>
      </c>
      <c r="H20" s="4"/>
      <c r="I20" s="13">
        <v>19716164380</v>
      </c>
      <c r="J20" s="13"/>
      <c r="K20" s="13">
        <v>0</v>
      </c>
      <c r="L20" s="13"/>
      <c r="M20" s="13">
        <v>19716164380</v>
      </c>
      <c r="N20" s="13"/>
      <c r="O20" s="13">
        <v>107453095871</v>
      </c>
      <c r="P20" s="13"/>
      <c r="Q20" s="13">
        <v>0</v>
      </c>
      <c r="R20" s="13"/>
      <c r="S20" s="13">
        <v>107453095871</v>
      </c>
      <c r="U20" s="14"/>
    </row>
    <row r="21" spans="1:21" ht="18.75" x14ac:dyDescent="0.45">
      <c r="A21" s="2" t="s">
        <v>123</v>
      </c>
      <c r="C21" s="4">
        <v>0</v>
      </c>
      <c r="E21" s="4" t="s">
        <v>125</v>
      </c>
      <c r="F21" s="4"/>
      <c r="G21" s="5">
        <v>18</v>
      </c>
      <c r="H21" s="4"/>
      <c r="I21" s="13">
        <v>12821911388</v>
      </c>
      <c r="J21" s="13"/>
      <c r="K21" s="13">
        <v>0</v>
      </c>
      <c r="L21" s="13"/>
      <c r="M21" s="13">
        <v>12821911388</v>
      </c>
      <c r="N21" s="13"/>
      <c r="O21" s="13">
        <v>100602689352</v>
      </c>
      <c r="P21" s="13"/>
      <c r="Q21" s="13">
        <v>0</v>
      </c>
      <c r="R21" s="13"/>
      <c r="S21" s="13">
        <v>100602689352</v>
      </c>
      <c r="U21" s="14"/>
    </row>
    <row r="22" spans="1:21" ht="18.75" x14ac:dyDescent="0.45">
      <c r="A22" s="2" t="s">
        <v>80</v>
      </c>
      <c r="C22" s="4">
        <v>0</v>
      </c>
      <c r="E22" s="4" t="s">
        <v>82</v>
      </c>
      <c r="F22" s="4"/>
      <c r="G22" s="5">
        <v>18.5</v>
      </c>
      <c r="H22" s="4"/>
      <c r="I22" s="13">
        <v>1468781</v>
      </c>
      <c r="J22" s="13"/>
      <c r="K22" s="13">
        <v>0</v>
      </c>
      <c r="L22" s="13"/>
      <c r="M22" s="13">
        <v>1468781</v>
      </c>
      <c r="N22" s="13"/>
      <c r="O22" s="13">
        <v>6124207</v>
      </c>
      <c r="P22" s="13"/>
      <c r="Q22" s="13">
        <v>0</v>
      </c>
      <c r="R22" s="13"/>
      <c r="S22" s="13">
        <v>6124207</v>
      </c>
      <c r="U22" s="14"/>
    </row>
    <row r="23" spans="1:21" ht="18.75" x14ac:dyDescent="0.45">
      <c r="A23" s="2" t="s">
        <v>91</v>
      </c>
      <c r="C23" s="4">
        <v>0</v>
      </c>
      <c r="E23" s="4" t="s">
        <v>93</v>
      </c>
      <c r="F23" s="4"/>
      <c r="G23" s="5">
        <v>18</v>
      </c>
      <c r="H23" s="4"/>
      <c r="I23" s="13">
        <v>59381074</v>
      </c>
      <c r="J23" s="13"/>
      <c r="K23" s="13">
        <v>0</v>
      </c>
      <c r="L23" s="13"/>
      <c r="M23" s="13">
        <v>59381074</v>
      </c>
      <c r="N23" s="13"/>
      <c r="O23" s="13">
        <v>242937153</v>
      </c>
      <c r="P23" s="13"/>
      <c r="Q23" s="13">
        <v>0</v>
      </c>
      <c r="R23" s="13"/>
      <c r="S23" s="13">
        <v>242937153</v>
      </c>
      <c r="U23" s="14"/>
    </row>
    <row r="24" spans="1:21" ht="18.75" x14ac:dyDescent="0.45">
      <c r="A24" s="2" t="s">
        <v>219</v>
      </c>
      <c r="C24" s="4">
        <v>0</v>
      </c>
      <c r="E24" s="4" t="s">
        <v>220</v>
      </c>
      <c r="F24" s="4"/>
      <c r="G24" s="5">
        <v>15</v>
      </c>
      <c r="H24" s="4"/>
      <c r="I24" s="13">
        <v>0</v>
      </c>
      <c r="J24" s="13"/>
      <c r="K24" s="13">
        <v>0</v>
      </c>
      <c r="L24" s="13"/>
      <c r="M24" s="13">
        <v>0</v>
      </c>
      <c r="N24" s="13"/>
      <c r="O24" s="13">
        <v>10684933</v>
      </c>
      <c r="P24" s="13"/>
      <c r="Q24" s="13">
        <v>0</v>
      </c>
      <c r="R24" s="13"/>
      <c r="S24" s="13">
        <v>10684933</v>
      </c>
      <c r="U24" s="14"/>
    </row>
    <row r="25" spans="1:21" ht="18.75" x14ac:dyDescent="0.45">
      <c r="A25" s="2" t="s">
        <v>88</v>
      </c>
      <c r="C25" s="4">
        <v>0</v>
      </c>
      <c r="E25" s="4" t="s">
        <v>90</v>
      </c>
      <c r="F25" s="4"/>
      <c r="G25" s="5">
        <v>17</v>
      </c>
      <c r="H25" s="4"/>
      <c r="I25" s="13">
        <v>22539737482</v>
      </c>
      <c r="J25" s="13"/>
      <c r="K25" s="13">
        <v>0</v>
      </c>
      <c r="L25" s="13"/>
      <c r="M25" s="13">
        <v>22539737482</v>
      </c>
      <c r="N25" s="13"/>
      <c r="O25" s="13">
        <v>88242188209</v>
      </c>
      <c r="P25" s="13"/>
      <c r="Q25" s="13">
        <v>0</v>
      </c>
      <c r="R25" s="13"/>
      <c r="S25" s="13">
        <v>88242188209</v>
      </c>
      <c r="U25" s="14"/>
    </row>
    <row r="26" spans="1:21" ht="18.75" x14ac:dyDescent="0.45">
      <c r="A26" s="2" t="s">
        <v>100</v>
      </c>
      <c r="C26" s="4">
        <v>0</v>
      </c>
      <c r="E26" s="4" t="s">
        <v>102</v>
      </c>
      <c r="F26" s="4"/>
      <c r="G26" s="5">
        <v>18</v>
      </c>
      <c r="H26" s="4"/>
      <c r="I26" s="13">
        <v>24092542</v>
      </c>
      <c r="J26" s="13"/>
      <c r="K26" s="13">
        <v>0</v>
      </c>
      <c r="L26" s="13"/>
      <c r="M26" s="13">
        <v>24092542</v>
      </c>
      <c r="N26" s="13"/>
      <c r="O26" s="13">
        <v>89333261</v>
      </c>
      <c r="P26" s="13"/>
      <c r="Q26" s="13">
        <v>0</v>
      </c>
      <c r="R26" s="13"/>
      <c r="S26" s="13">
        <v>89333261</v>
      </c>
      <c r="U26" s="14"/>
    </row>
    <row r="27" spans="1:21" ht="18.75" x14ac:dyDescent="0.45">
      <c r="A27" s="2" t="s">
        <v>148</v>
      </c>
      <c r="C27" s="5">
        <v>27</v>
      </c>
      <c r="E27" s="4">
        <v>0</v>
      </c>
      <c r="F27" s="4"/>
      <c r="G27" s="5">
        <v>0</v>
      </c>
      <c r="H27" s="4"/>
      <c r="I27" s="13">
        <v>1038</v>
      </c>
      <c r="J27" s="13"/>
      <c r="K27" s="13">
        <v>0</v>
      </c>
      <c r="L27" s="13"/>
      <c r="M27" s="13">
        <v>1038</v>
      </c>
      <c r="N27" s="13"/>
      <c r="O27" s="13">
        <v>4222</v>
      </c>
      <c r="P27" s="13"/>
      <c r="Q27" s="13">
        <v>0</v>
      </c>
      <c r="R27" s="13"/>
      <c r="S27" s="13">
        <v>4222</v>
      </c>
      <c r="U27" s="14"/>
    </row>
    <row r="28" spans="1:21" ht="18.75" x14ac:dyDescent="0.45">
      <c r="A28" s="2" t="s">
        <v>156</v>
      </c>
      <c r="C28" s="5">
        <v>30</v>
      </c>
      <c r="E28" s="4">
        <v>0</v>
      </c>
      <c r="F28" s="4"/>
      <c r="G28" s="5">
        <v>0</v>
      </c>
      <c r="H28" s="4"/>
      <c r="I28" s="13">
        <v>4549</v>
      </c>
      <c r="J28" s="13"/>
      <c r="K28" s="13">
        <v>0</v>
      </c>
      <c r="L28" s="13"/>
      <c r="M28" s="13">
        <v>4549</v>
      </c>
      <c r="N28" s="13"/>
      <c r="O28" s="13">
        <v>27693868</v>
      </c>
      <c r="P28" s="13"/>
      <c r="Q28" s="13">
        <v>0</v>
      </c>
      <c r="R28" s="13"/>
      <c r="S28" s="13">
        <v>27693868</v>
      </c>
      <c r="U28" s="14"/>
    </row>
    <row r="29" spans="1:21" ht="18.75" x14ac:dyDescent="0.45">
      <c r="A29" s="2" t="s">
        <v>159</v>
      </c>
      <c r="C29" s="5">
        <v>31</v>
      </c>
      <c r="E29" s="4">
        <v>0</v>
      </c>
      <c r="F29" s="4"/>
      <c r="G29" s="5">
        <v>0</v>
      </c>
      <c r="H29" s="4"/>
      <c r="I29" s="13">
        <v>5701</v>
      </c>
      <c r="J29" s="13"/>
      <c r="K29" s="13">
        <v>0</v>
      </c>
      <c r="L29" s="13"/>
      <c r="M29" s="13">
        <v>5701</v>
      </c>
      <c r="N29" s="13"/>
      <c r="O29" s="13">
        <v>18330</v>
      </c>
      <c r="P29" s="13"/>
      <c r="Q29" s="13">
        <v>0</v>
      </c>
      <c r="R29" s="13"/>
      <c r="S29" s="13">
        <v>18330</v>
      </c>
      <c r="U29" s="14"/>
    </row>
    <row r="30" spans="1:21" ht="18.75" x14ac:dyDescent="0.45">
      <c r="A30" s="2" t="s">
        <v>161</v>
      </c>
      <c r="C30" s="5">
        <v>30</v>
      </c>
      <c r="E30" s="4">
        <v>0</v>
      </c>
      <c r="F30" s="4"/>
      <c r="G30" s="5">
        <v>0</v>
      </c>
      <c r="H30" s="4"/>
      <c r="I30" s="13">
        <v>3024</v>
      </c>
      <c r="J30" s="13"/>
      <c r="K30" s="13">
        <v>0</v>
      </c>
      <c r="L30" s="13"/>
      <c r="M30" s="13">
        <v>3024</v>
      </c>
      <c r="N30" s="13"/>
      <c r="O30" s="13">
        <v>12258</v>
      </c>
      <c r="P30" s="13"/>
      <c r="Q30" s="13">
        <v>0</v>
      </c>
      <c r="R30" s="13"/>
      <c r="S30" s="13">
        <v>12258</v>
      </c>
      <c r="U30" s="14"/>
    </row>
    <row r="31" spans="1:21" ht="18.75" x14ac:dyDescent="0.45">
      <c r="A31" s="2" t="s">
        <v>159</v>
      </c>
      <c r="C31" s="5">
        <v>14</v>
      </c>
      <c r="E31" s="4">
        <v>0</v>
      </c>
      <c r="F31" s="4"/>
      <c r="G31" s="5">
        <v>18</v>
      </c>
      <c r="H31" s="4"/>
      <c r="I31" s="13">
        <v>4081808192</v>
      </c>
      <c r="J31" s="13"/>
      <c r="K31" s="13">
        <v>1805679</v>
      </c>
      <c r="L31" s="13"/>
      <c r="M31" s="13">
        <v>4080002513</v>
      </c>
      <c r="N31" s="13"/>
      <c r="O31" s="13">
        <v>15800547840</v>
      </c>
      <c r="P31" s="13"/>
      <c r="Q31" s="13">
        <v>16251106</v>
      </c>
      <c r="R31" s="13"/>
      <c r="S31" s="13">
        <v>15784296734</v>
      </c>
      <c r="U31" s="14"/>
    </row>
    <row r="32" spans="1:21" ht="18.75" x14ac:dyDescent="0.45">
      <c r="A32" s="2" t="s">
        <v>159</v>
      </c>
      <c r="C32" s="5">
        <v>6</v>
      </c>
      <c r="E32" s="4">
        <v>0</v>
      </c>
      <c r="F32" s="4"/>
      <c r="G32" s="5">
        <v>19</v>
      </c>
      <c r="H32" s="4"/>
      <c r="I32" s="13">
        <v>2259178072</v>
      </c>
      <c r="J32" s="13"/>
      <c r="K32" s="13">
        <v>453813</v>
      </c>
      <c r="L32" s="13"/>
      <c r="M32" s="13">
        <v>2258724259</v>
      </c>
      <c r="N32" s="13"/>
      <c r="O32" s="13">
        <v>8745205440</v>
      </c>
      <c r="P32" s="13"/>
      <c r="Q32" s="13">
        <v>5672656</v>
      </c>
      <c r="R32" s="13"/>
      <c r="S32" s="13">
        <v>8739532784</v>
      </c>
      <c r="U32" s="14"/>
    </row>
    <row r="33" spans="1:21" ht="18.75" x14ac:dyDescent="0.45">
      <c r="A33" s="2" t="s">
        <v>159</v>
      </c>
      <c r="C33" s="5">
        <v>19</v>
      </c>
      <c r="E33" s="4">
        <v>0</v>
      </c>
      <c r="F33" s="4"/>
      <c r="G33" s="5">
        <v>18</v>
      </c>
      <c r="H33" s="4"/>
      <c r="I33" s="13">
        <v>1880383554</v>
      </c>
      <c r="J33" s="13"/>
      <c r="K33" s="13">
        <v>1126154</v>
      </c>
      <c r="L33" s="13"/>
      <c r="M33" s="13">
        <v>1879257400</v>
      </c>
      <c r="N33" s="13"/>
      <c r="O33" s="13">
        <v>7278904080</v>
      </c>
      <c r="P33" s="13"/>
      <c r="Q33" s="13">
        <v>7319998</v>
      </c>
      <c r="R33" s="13"/>
      <c r="S33" s="13">
        <v>7271584082</v>
      </c>
      <c r="U33" s="14"/>
    </row>
    <row r="34" spans="1:21" ht="18.75" x14ac:dyDescent="0.45">
      <c r="A34" s="2" t="s">
        <v>174</v>
      </c>
      <c r="C34" s="5">
        <v>28</v>
      </c>
      <c r="E34" s="4">
        <v>0</v>
      </c>
      <c r="F34" s="4"/>
      <c r="G34" s="5">
        <v>8</v>
      </c>
      <c r="H34" s="4"/>
      <c r="I34" s="13">
        <v>24173432</v>
      </c>
      <c r="J34" s="13"/>
      <c r="K34" s="13">
        <v>147447</v>
      </c>
      <c r="L34" s="13"/>
      <c r="M34" s="13">
        <v>24025985</v>
      </c>
      <c r="N34" s="13"/>
      <c r="O34" s="13">
        <v>69929169</v>
      </c>
      <c r="P34" s="13"/>
      <c r="Q34" s="13">
        <v>426473</v>
      </c>
      <c r="R34" s="13"/>
      <c r="S34" s="13">
        <v>69502696</v>
      </c>
      <c r="U34" s="14"/>
    </row>
    <row r="35" spans="1:21" ht="18.75" x14ac:dyDescent="0.45">
      <c r="A35" s="2" t="s">
        <v>177</v>
      </c>
      <c r="C35" s="5">
        <v>11</v>
      </c>
      <c r="E35" s="4">
        <v>0</v>
      </c>
      <c r="F35" s="4"/>
      <c r="G35" s="5">
        <v>0</v>
      </c>
      <c r="H35" s="4"/>
      <c r="I35" s="13">
        <v>0</v>
      </c>
      <c r="J35" s="13"/>
      <c r="K35" s="13">
        <v>0</v>
      </c>
      <c r="L35" s="13"/>
      <c r="M35" s="13">
        <v>0</v>
      </c>
      <c r="N35" s="13"/>
      <c r="O35" s="13">
        <v>17846</v>
      </c>
      <c r="P35" s="13"/>
      <c r="Q35" s="13">
        <v>0</v>
      </c>
      <c r="R35" s="13"/>
      <c r="S35" s="13">
        <v>17846</v>
      </c>
      <c r="U35" s="14"/>
    </row>
    <row r="36" spans="1:21" ht="18.75" x14ac:dyDescent="0.45">
      <c r="A36" s="2" t="s">
        <v>180</v>
      </c>
      <c r="C36" s="5">
        <v>6</v>
      </c>
      <c r="E36" s="4">
        <v>0</v>
      </c>
      <c r="F36" s="4"/>
      <c r="G36" s="5">
        <v>0</v>
      </c>
      <c r="H36" s="4"/>
      <c r="I36" s="13">
        <v>4675</v>
      </c>
      <c r="J36" s="13"/>
      <c r="K36" s="13">
        <v>0</v>
      </c>
      <c r="L36" s="13"/>
      <c r="M36" s="13">
        <v>4675</v>
      </c>
      <c r="N36" s="13"/>
      <c r="O36" s="13">
        <v>18955</v>
      </c>
      <c r="P36" s="13"/>
      <c r="Q36" s="13">
        <v>0</v>
      </c>
      <c r="R36" s="13"/>
      <c r="S36" s="13">
        <v>18955</v>
      </c>
      <c r="U36" s="14"/>
    </row>
    <row r="37" spans="1:21" ht="18.75" x14ac:dyDescent="0.45">
      <c r="A37" s="2" t="s">
        <v>183</v>
      </c>
      <c r="C37" s="5">
        <v>31</v>
      </c>
      <c r="E37" s="4">
        <v>0</v>
      </c>
      <c r="F37" s="4"/>
      <c r="G37" s="5">
        <v>18</v>
      </c>
      <c r="H37" s="4"/>
      <c r="I37" s="13">
        <v>764383554</v>
      </c>
      <c r="J37" s="13"/>
      <c r="K37" s="13">
        <v>0</v>
      </c>
      <c r="L37" s="13"/>
      <c r="M37" s="13">
        <v>764383554</v>
      </c>
      <c r="N37" s="13"/>
      <c r="O37" s="13">
        <v>2958904080</v>
      </c>
      <c r="P37" s="13"/>
      <c r="Q37" s="13">
        <v>0</v>
      </c>
      <c r="R37" s="13"/>
      <c r="S37" s="13">
        <v>2958904080</v>
      </c>
      <c r="U37" s="14"/>
    </row>
    <row r="38" spans="1:21" ht="18.75" x14ac:dyDescent="0.45">
      <c r="A38" s="2" t="s">
        <v>186</v>
      </c>
      <c r="C38" s="5">
        <v>21</v>
      </c>
      <c r="E38" s="4">
        <v>0</v>
      </c>
      <c r="F38" s="4"/>
      <c r="G38" s="5">
        <v>20</v>
      </c>
      <c r="H38" s="4"/>
      <c r="I38" s="13">
        <v>2038356144</v>
      </c>
      <c r="J38" s="13"/>
      <c r="K38" s="13">
        <v>1496015</v>
      </c>
      <c r="L38" s="13"/>
      <c r="M38" s="13">
        <v>2036860129</v>
      </c>
      <c r="N38" s="13"/>
      <c r="O38" s="13">
        <v>13502497210</v>
      </c>
      <c r="P38" s="13"/>
      <c r="Q38" s="13">
        <v>5760016</v>
      </c>
      <c r="R38" s="13"/>
      <c r="S38" s="13">
        <v>13496737194</v>
      </c>
      <c r="U38" s="14"/>
    </row>
    <row r="39" spans="1:21" ht="18.75" x14ac:dyDescent="0.45">
      <c r="A39" s="2" t="s">
        <v>174</v>
      </c>
      <c r="C39" s="5">
        <v>17</v>
      </c>
      <c r="E39" s="4">
        <v>0</v>
      </c>
      <c r="F39" s="4"/>
      <c r="G39" s="5">
        <v>22</v>
      </c>
      <c r="H39" s="4"/>
      <c r="I39" s="13">
        <v>0</v>
      </c>
      <c r="J39" s="13"/>
      <c r="K39" s="13">
        <v>0</v>
      </c>
      <c r="L39" s="13"/>
      <c r="M39" s="13">
        <v>0</v>
      </c>
      <c r="N39" s="13"/>
      <c r="O39" s="13">
        <v>37550684877</v>
      </c>
      <c r="P39" s="13"/>
      <c r="Q39" s="13">
        <v>0</v>
      </c>
      <c r="R39" s="13"/>
      <c r="S39" s="13">
        <v>37550684877</v>
      </c>
      <c r="U39" s="14"/>
    </row>
    <row r="40" spans="1:21" ht="18.75" x14ac:dyDescent="0.45">
      <c r="A40" s="2" t="s">
        <v>180</v>
      </c>
      <c r="C40" s="5">
        <v>30</v>
      </c>
      <c r="E40" s="4">
        <v>0</v>
      </c>
      <c r="F40" s="4"/>
      <c r="G40" s="5">
        <v>22</v>
      </c>
      <c r="H40" s="4"/>
      <c r="I40" s="13">
        <v>0</v>
      </c>
      <c r="J40" s="13"/>
      <c r="K40" s="13">
        <v>0</v>
      </c>
      <c r="L40" s="13"/>
      <c r="M40" s="13">
        <v>0</v>
      </c>
      <c r="N40" s="13"/>
      <c r="O40" s="13">
        <v>12163287653</v>
      </c>
      <c r="P40" s="13"/>
      <c r="Q40" s="13">
        <v>0</v>
      </c>
      <c r="R40" s="13"/>
      <c r="S40" s="13">
        <v>12163287653</v>
      </c>
      <c r="U40" s="14"/>
    </row>
    <row r="41" spans="1:21" ht="18.75" x14ac:dyDescent="0.45">
      <c r="A41" s="2" t="s">
        <v>180</v>
      </c>
      <c r="C41" s="5">
        <v>7</v>
      </c>
      <c r="E41" s="4">
        <v>0</v>
      </c>
      <c r="F41" s="4"/>
      <c r="G41" s="5">
        <v>22</v>
      </c>
      <c r="H41" s="4"/>
      <c r="I41" s="13">
        <v>0</v>
      </c>
      <c r="J41" s="13"/>
      <c r="K41" s="13">
        <v>0</v>
      </c>
      <c r="L41" s="13"/>
      <c r="M41" s="13">
        <v>0</v>
      </c>
      <c r="N41" s="13"/>
      <c r="O41" s="13">
        <v>9161643820</v>
      </c>
      <c r="P41" s="13"/>
      <c r="Q41" s="13">
        <v>0</v>
      </c>
      <c r="R41" s="13"/>
      <c r="S41" s="13">
        <v>9161643820</v>
      </c>
      <c r="U41" s="14"/>
    </row>
    <row r="42" spans="1:21" ht="18.75" x14ac:dyDescent="0.45">
      <c r="A42" s="2" t="s">
        <v>180</v>
      </c>
      <c r="C42" s="5">
        <v>12</v>
      </c>
      <c r="E42" s="4">
        <v>0</v>
      </c>
      <c r="F42" s="4"/>
      <c r="G42" s="5">
        <v>22</v>
      </c>
      <c r="H42" s="4"/>
      <c r="I42" s="13">
        <v>0</v>
      </c>
      <c r="J42" s="13"/>
      <c r="K42" s="13">
        <v>0</v>
      </c>
      <c r="L42" s="13"/>
      <c r="M42" s="13">
        <v>0</v>
      </c>
      <c r="N42" s="13"/>
      <c r="O42" s="13">
        <v>79169863003</v>
      </c>
      <c r="P42" s="13"/>
      <c r="Q42" s="13">
        <v>0</v>
      </c>
      <c r="R42" s="13"/>
      <c r="S42" s="13">
        <v>79169863003</v>
      </c>
      <c r="U42" s="14"/>
    </row>
    <row r="43" spans="1:21" ht="18.75" x14ac:dyDescent="0.45">
      <c r="A43" s="2" t="s">
        <v>180</v>
      </c>
      <c r="C43" s="5">
        <v>13</v>
      </c>
      <c r="E43" s="4">
        <v>0</v>
      </c>
      <c r="F43" s="4"/>
      <c r="G43" s="5">
        <v>22</v>
      </c>
      <c r="H43" s="4"/>
      <c r="I43" s="13">
        <v>0</v>
      </c>
      <c r="J43" s="13"/>
      <c r="K43" s="13">
        <v>0</v>
      </c>
      <c r="L43" s="13"/>
      <c r="M43" s="13">
        <v>0</v>
      </c>
      <c r="N43" s="13"/>
      <c r="O43" s="13">
        <v>75945205420</v>
      </c>
      <c r="P43" s="13"/>
      <c r="Q43" s="13">
        <v>0</v>
      </c>
      <c r="R43" s="13"/>
      <c r="S43" s="13">
        <v>75945205420</v>
      </c>
      <c r="U43" s="14"/>
    </row>
    <row r="44" spans="1:21" ht="18.75" x14ac:dyDescent="0.45">
      <c r="A44" s="2" t="s">
        <v>174</v>
      </c>
      <c r="C44" s="5">
        <v>13</v>
      </c>
      <c r="E44" s="4">
        <v>0</v>
      </c>
      <c r="F44" s="4"/>
      <c r="G44" s="5">
        <v>22</v>
      </c>
      <c r="H44" s="4"/>
      <c r="I44" s="13">
        <v>0</v>
      </c>
      <c r="J44" s="13"/>
      <c r="K44" s="13">
        <v>0</v>
      </c>
      <c r="L44" s="13"/>
      <c r="M44" s="13">
        <v>0</v>
      </c>
      <c r="N44" s="13"/>
      <c r="O44" s="13">
        <v>43198356162</v>
      </c>
      <c r="P44" s="13"/>
      <c r="Q44" s="13">
        <v>0</v>
      </c>
      <c r="R44" s="13"/>
      <c r="S44" s="13">
        <v>43198356162</v>
      </c>
      <c r="U44" s="14"/>
    </row>
    <row r="45" spans="1:21" ht="18.75" x14ac:dyDescent="0.45">
      <c r="A45" s="2" t="s">
        <v>186</v>
      </c>
      <c r="C45" s="5">
        <v>13</v>
      </c>
      <c r="E45" s="4">
        <v>0</v>
      </c>
      <c r="F45" s="4"/>
      <c r="G45" s="5">
        <v>20</v>
      </c>
      <c r="H45" s="4"/>
      <c r="I45" s="13">
        <v>7134246566</v>
      </c>
      <c r="J45" s="13"/>
      <c r="K45" s="13">
        <v>3255474</v>
      </c>
      <c r="L45" s="13"/>
      <c r="M45" s="13">
        <v>7130991092</v>
      </c>
      <c r="N45" s="13"/>
      <c r="O45" s="13">
        <v>24624657502</v>
      </c>
      <c r="P45" s="13"/>
      <c r="Q45" s="13">
        <v>29299268</v>
      </c>
      <c r="R45" s="13"/>
      <c r="S45" s="13">
        <v>24595358234</v>
      </c>
      <c r="U45" s="14"/>
    </row>
    <row r="46" spans="1:21" ht="18.75" x14ac:dyDescent="0.45">
      <c r="A46" s="2" t="s">
        <v>174</v>
      </c>
      <c r="C46" s="5">
        <v>11</v>
      </c>
      <c r="E46" s="4">
        <v>0</v>
      </c>
      <c r="F46" s="4"/>
      <c r="G46" s="5">
        <v>22</v>
      </c>
      <c r="H46" s="4"/>
      <c r="I46" s="13">
        <v>0</v>
      </c>
      <c r="J46" s="13"/>
      <c r="K46" s="13">
        <v>0</v>
      </c>
      <c r="L46" s="13"/>
      <c r="M46" s="13">
        <v>0</v>
      </c>
      <c r="N46" s="13"/>
      <c r="O46" s="13">
        <v>4303561626</v>
      </c>
      <c r="P46" s="13"/>
      <c r="Q46" s="13">
        <v>0</v>
      </c>
      <c r="R46" s="13"/>
      <c r="S46" s="13">
        <v>4303561626</v>
      </c>
      <c r="U46" s="14"/>
    </row>
    <row r="47" spans="1:21" ht="18.75" x14ac:dyDescent="0.45">
      <c r="A47" s="2" t="s">
        <v>177</v>
      </c>
      <c r="C47" s="5">
        <v>13</v>
      </c>
      <c r="E47" s="4">
        <v>0</v>
      </c>
      <c r="F47" s="4"/>
      <c r="G47" s="5">
        <v>23</v>
      </c>
      <c r="H47" s="4"/>
      <c r="I47" s="13">
        <v>0</v>
      </c>
      <c r="J47" s="13"/>
      <c r="K47" s="13">
        <v>-3015902</v>
      </c>
      <c r="L47" s="13"/>
      <c r="M47" s="13">
        <v>3015902</v>
      </c>
      <c r="N47" s="13"/>
      <c r="O47" s="13">
        <v>31494246546</v>
      </c>
      <c r="P47" s="13"/>
      <c r="Q47" s="13">
        <v>0</v>
      </c>
      <c r="R47" s="13"/>
      <c r="S47" s="13">
        <v>31494246546</v>
      </c>
      <c r="U47" s="14"/>
    </row>
    <row r="48" spans="1:21" ht="18.75" x14ac:dyDescent="0.45">
      <c r="A48" s="2" t="s">
        <v>174</v>
      </c>
      <c r="C48" s="5">
        <v>21</v>
      </c>
      <c r="E48" s="4">
        <v>0</v>
      </c>
      <c r="F48" s="4"/>
      <c r="G48" s="5">
        <v>22</v>
      </c>
      <c r="H48" s="4"/>
      <c r="I48" s="13">
        <v>0</v>
      </c>
      <c r="J48" s="13"/>
      <c r="K48" s="13">
        <v>0</v>
      </c>
      <c r="L48" s="13"/>
      <c r="M48" s="13">
        <v>0</v>
      </c>
      <c r="N48" s="13"/>
      <c r="O48" s="13">
        <v>3427419168</v>
      </c>
      <c r="P48" s="13"/>
      <c r="Q48" s="13">
        <v>0</v>
      </c>
      <c r="R48" s="13"/>
      <c r="S48" s="13">
        <v>3427419168</v>
      </c>
      <c r="U48" s="14"/>
    </row>
    <row r="49" spans="1:21" ht="18.75" x14ac:dyDescent="0.45">
      <c r="A49" s="2" t="s">
        <v>191</v>
      </c>
      <c r="C49" s="5">
        <v>11</v>
      </c>
      <c r="E49" s="4">
        <v>0</v>
      </c>
      <c r="F49" s="4"/>
      <c r="G49" s="5">
        <v>22</v>
      </c>
      <c r="H49" s="4"/>
      <c r="I49" s="13">
        <v>11898082182</v>
      </c>
      <c r="J49" s="13"/>
      <c r="K49" s="13">
        <v>-67171143</v>
      </c>
      <c r="L49" s="13"/>
      <c r="M49" s="13">
        <v>11965253325</v>
      </c>
      <c r="N49" s="13"/>
      <c r="O49" s="13">
        <v>26629041074</v>
      </c>
      <c r="P49" s="13"/>
      <c r="Q49" s="13">
        <v>0</v>
      </c>
      <c r="R49" s="13"/>
      <c r="S49" s="13">
        <v>26629041074</v>
      </c>
      <c r="U49" s="14"/>
    </row>
    <row r="50" spans="1:21" ht="18.75" x14ac:dyDescent="0.45">
      <c r="A50" s="2" t="s">
        <v>174</v>
      </c>
      <c r="C50" s="5">
        <v>7</v>
      </c>
      <c r="E50" s="4">
        <v>0</v>
      </c>
      <c r="F50" s="4"/>
      <c r="G50" s="5">
        <v>22</v>
      </c>
      <c r="H50" s="4"/>
      <c r="I50" s="13">
        <v>17931506837</v>
      </c>
      <c r="J50" s="13"/>
      <c r="K50" s="13">
        <v>-53180015</v>
      </c>
      <c r="L50" s="13"/>
      <c r="M50" s="13">
        <v>17984686852</v>
      </c>
      <c r="N50" s="13"/>
      <c r="O50" s="13">
        <v>34506849291</v>
      </c>
      <c r="P50" s="13"/>
      <c r="Q50" s="13">
        <v>9249017</v>
      </c>
      <c r="R50" s="13"/>
      <c r="S50" s="13">
        <v>34497600274</v>
      </c>
      <c r="U50" s="14"/>
    </row>
    <row r="51" spans="1:21" ht="18.75" x14ac:dyDescent="0.45">
      <c r="A51" s="2" t="s">
        <v>174</v>
      </c>
      <c r="C51" s="5">
        <v>6</v>
      </c>
      <c r="E51" s="4">
        <v>0</v>
      </c>
      <c r="F51" s="4"/>
      <c r="G51" s="5">
        <v>22</v>
      </c>
      <c r="H51" s="4"/>
      <c r="I51" s="13">
        <v>22753424650</v>
      </c>
      <c r="J51" s="13"/>
      <c r="K51" s="13">
        <v>81989846</v>
      </c>
      <c r="L51" s="13"/>
      <c r="M51" s="13">
        <v>22671434804</v>
      </c>
      <c r="N51" s="13"/>
      <c r="O51" s="13">
        <v>22753424650</v>
      </c>
      <c r="P51" s="13"/>
      <c r="Q51" s="13">
        <v>81989846</v>
      </c>
      <c r="R51" s="13"/>
      <c r="S51" s="13">
        <v>22671434804</v>
      </c>
      <c r="U51" s="14"/>
    </row>
    <row r="52" spans="1:21" ht="18.75" x14ac:dyDescent="0.45">
      <c r="A52" s="2" t="s">
        <v>174</v>
      </c>
      <c r="C52" s="5">
        <v>7</v>
      </c>
      <c r="E52" s="4">
        <v>0</v>
      </c>
      <c r="F52" s="4"/>
      <c r="G52" s="5">
        <v>22</v>
      </c>
      <c r="H52" s="4"/>
      <c r="I52" s="13">
        <v>2974737528</v>
      </c>
      <c r="J52" s="13"/>
      <c r="K52" s="13">
        <v>12498215</v>
      </c>
      <c r="L52" s="13"/>
      <c r="M52" s="13">
        <v>2962239313</v>
      </c>
      <c r="N52" s="13"/>
      <c r="O52" s="13">
        <v>2974737528</v>
      </c>
      <c r="P52" s="13"/>
      <c r="Q52" s="13">
        <v>12498215</v>
      </c>
      <c r="R52" s="13"/>
      <c r="S52" s="13">
        <v>2962239313</v>
      </c>
      <c r="U52" s="14"/>
    </row>
    <row r="53" spans="1:21" ht="18.75" x14ac:dyDescent="0.45">
      <c r="A53" s="2" t="s">
        <v>200</v>
      </c>
      <c r="C53" s="5">
        <v>1</v>
      </c>
      <c r="E53" s="4">
        <v>0</v>
      </c>
      <c r="F53" s="4"/>
      <c r="G53" s="5">
        <v>20</v>
      </c>
      <c r="H53" s="4"/>
      <c r="I53" s="13">
        <v>6575342460</v>
      </c>
      <c r="J53" s="13"/>
      <c r="K53" s="13">
        <v>144038</v>
      </c>
      <c r="L53" s="13"/>
      <c r="M53" s="13">
        <v>6575198422</v>
      </c>
      <c r="N53" s="13"/>
      <c r="O53" s="13">
        <v>6575342460</v>
      </c>
      <c r="P53" s="13"/>
      <c r="Q53" s="13">
        <v>144038</v>
      </c>
      <c r="R53" s="13"/>
      <c r="S53" s="13">
        <v>6575198422</v>
      </c>
      <c r="U53" s="14"/>
    </row>
    <row r="54" spans="1:21" ht="18.75" x14ac:dyDescent="0.45">
      <c r="A54" s="2" t="s">
        <v>177</v>
      </c>
      <c r="C54" s="5">
        <v>16</v>
      </c>
      <c r="E54" s="4">
        <v>0</v>
      </c>
      <c r="F54" s="4"/>
      <c r="G54" s="5">
        <v>23</v>
      </c>
      <c r="H54" s="4"/>
      <c r="I54" s="13">
        <v>10397260260</v>
      </c>
      <c r="J54" s="13"/>
      <c r="K54" s="13">
        <v>80700375</v>
      </c>
      <c r="L54" s="13"/>
      <c r="M54" s="13">
        <v>10316559885</v>
      </c>
      <c r="N54" s="13"/>
      <c r="O54" s="13">
        <v>10397260260</v>
      </c>
      <c r="P54" s="13"/>
      <c r="Q54" s="13">
        <v>80700375</v>
      </c>
      <c r="R54" s="13"/>
      <c r="S54" s="13">
        <v>10316559885</v>
      </c>
      <c r="U54" s="14"/>
    </row>
    <row r="55" spans="1:21" ht="18.75" x14ac:dyDescent="0.45">
      <c r="A55" s="2" t="s">
        <v>177</v>
      </c>
      <c r="C55" s="5">
        <v>17</v>
      </c>
      <c r="E55" s="4">
        <v>0</v>
      </c>
      <c r="F55" s="4"/>
      <c r="G55" s="5">
        <v>23</v>
      </c>
      <c r="H55" s="4"/>
      <c r="I55" s="13">
        <v>8821917804</v>
      </c>
      <c r="J55" s="13"/>
      <c r="K55" s="13">
        <v>68993965</v>
      </c>
      <c r="L55" s="13"/>
      <c r="M55" s="13">
        <v>8752923839</v>
      </c>
      <c r="N55" s="13"/>
      <c r="O55" s="13">
        <v>8821917804</v>
      </c>
      <c r="P55" s="13"/>
      <c r="Q55" s="13">
        <v>68993965</v>
      </c>
      <c r="R55" s="13"/>
      <c r="S55" s="13">
        <v>8752923839</v>
      </c>
      <c r="U55" s="14"/>
    </row>
    <row r="56" spans="1:21" ht="18.75" thickBot="1" x14ac:dyDescent="0.45">
      <c r="I56" s="15">
        <f>SUM(I8:I55)</f>
        <v>490706184618</v>
      </c>
      <c r="J56" s="14"/>
      <c r="K56" s="15">
        <f>SUM(K8:K55)</f>
        <v>129243961</v>
      </c>
      <c r="L56" s="14"/>
      <c r="M56" s="15">
        <f>SUM(M8:M55)</f>
        <v>490576940657</v>
      </c>
      <c r="N56" s="14"/>
      <c r="O56" s="15">
        <f>SUM(O8:O55)</f>
        <v>1695670212452</v>
      </c>
      <c r="P56" s="14"/>
      <c r="Q56" s="15">
        <f>SUM(Q8:Q55)</f>
        <v>318304973</v>
      </c>
      <c r="R56" s="14"/>
      <c r="S56" s="15">
        <f>SUM(S8:S55)</f>
        <v>1695351907479</v>
      </c>
      <c r="U56" s="14"/>
    </row>
    <row r="57" spans="1:21" ht="18.75" thickTop="1" x14ac:dyDescent="0.4">
      <c r="K57" s="9"/>
    </row>
    <row r="58" spans="1:21" x14ac:dyDescent="0.4">
      <c r="O58" s="34"/>
      <c r="P58" s="9"/>
      <c r="Q58" s="9"/>
    </row>
    <row r="59" spans="1:21" x14ac:dyDescent="0.4">
      <c r="O59" s="9"/>
      <c r="P59" s="9"/>
      <c r="Q59" s="9"/>
    </row>
    <row r="60" spans="1:21" x14ac:dyDescent="0.4">
      <c r="O60" s="9"/>
      <c r="P60" s="9"/>
      <c r="Q60" s="34"/>
    </row>
    <row r="61" spans="1:21" x14ac:dyDescent="0.4">
      <c r="O61" s="9"/>
      <c r="P61" s="9"/>
      <c r="Q61" s="9"/>
    </row>
  </sheetData>
  <mergeCells count="8">
    <mergeCell ref="A2:S2"/>
    <mergeCell ref="A3:S3"/>
    <mergeCell ref="A4:S4"/>
    <mergeCell ref="Q7"/>
    <mergeCell ref="S7"/>
    <mergeCell ref="O6:S6"/>
    <mergeCell ref="I6:M6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13"/>
  <sheetViews>
    <sheetView rightToLeft="1" workbookViewId="0">
      <selection activeCell="I12" sqref="I12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7.75" x14ac:dyDescent="0.4">
      <c r="A6" s="30" t="s">
        <v>3</v>
      </c>
      <c r="C6" s="28" t="s">
        <v>221</v>
      </c>
      <c r="D6" s="28" t="s">
        <v>221</v>
      </c>
      <c r="E6" s="28" t="s">
        <v>221</v>
      </c>
      <c r="F6" s="28" t="s">
        <v>221</v>
      </c>
      <c r="G6" s="28" t="s">
        <v>221</v>
      </c>
      <c r="I6" s="28" t="s">
        <v>210</v>
      </c>
      <c r="J6" s="28" t="s">
        <v>210</v>
      </c>
      <c r="K6" s="28" t="s">
        <v>210</v>
      </c>
      <c r="L6" s="28" t="s">
        <v>210</v>
      </c>
      <c r="M6" s="28" t="s">
        <v>210</v>
      </c>
      <c r="O6" s="28" t="s">
        <v>211</v>
      </c>
      <c r="P6" s="28" t="s">
        <v>211</v>
      </c>
      <c r="Q6" s="28" t="s">
        <v>211</v>
      </c>
      <c r="R6" s="28" t="s">
        <v>211</v>
      </c>
      <c r="S6" s="28" t="s">
        <v>211</v>
      </c>
    </row>
    <row r="7" spans="1:19" ht="27.75" x14ac:dyDescent="0.4">
      <c r="A7" s="28" t="s">
        <v>3</v>
      </c>
      <c r="C7" s="29" t="s">
        <v>222</v>
      </c>
      <c r="E7" s="29" t="s">
        <v>223</v>
      </c>
      <c r="G7" s="29" t="s">
        <v>224</v>
      </c>
      <c r="I7" s="29" t="s">
        <v>225</v>
      </c>
      <c r="K7" s="29" t="s">
        <v>215</v>
      </c>
      <c r="M7" s="29" t="s">
        <v>226</v>
      </c>
      <c r="O7" s="29" t="s">
        <v>225</v>
      </c>
      <c r="Q7" s="29" t="s">
        <v>215</v>
      </c>
      <c r="S7" s="29" t="s">
        <v>226</v>
      </c>
    </row>
    <row r="8" spans="1:19" ht="26.25" customHeight="1" x14ac:dyDescent="0.5">
      <c r="A8" s="2" t="s">
        <v>21</v>
      </c>
      <c r="C8" s="39" t="s">
        <v>227</v>
      </c>
      <c r="D8" s="39"/>
      <c r="E8" s="41">
        <v>56139402</v>
      </c>
      <c r="F8" s="40"/>
      <c r="G8" s="41">
        <v>720</v>
      </c>
      <c r="H8" s="40"/>
      <c r="I8" s="41">
        <v>40420369440</v>
      </c>
      <c r="J8" s="40"/>
      <c r="K8" s="41">
        <v>5645036863</v>
      </c>
      <c r="L8" s="40"/>
      <c r="M8" s="41">
        <v>34775332577</v>
      </c>
      <c r="N8" s="40"/>
      <c r="O8" s="41">
        <v>40420369440</v>
      </c>
      <c r="P8" s="40"/>
      <c r="Q8" s="41">
        <v>5645036863</v>
      </c>
      <c r="R8" s="40"/>
      <c r="S8" s="41">
        <f>O8-Q8</f>
        <v>34775332577</v>
      </c>
    </row>
    <row r="9" spans="1:19" ht="26.25" customHeight="1" x14ac:dyDescent="0.5">
      <c r="A9" s="2" t="s">
        <v>22</v>
      </c>
      <c r="C9" s="39" t="s">
        <v>75</v>
      </c>
      <c r="D9" s="39"/>
      <c r="E9" s="41">
        <v>1800000</v>
      </c>
      <c r="F9" s="40"/>
      <c r="G9" s="41">
        <v>1930</v>
      </c>
      <c r="H9" s="40"/>
      <c r="I9" s="41">
        <v>0</v>
      </c>
      <c r="J9" s="40"/>
      <c r="K9" s="41">
        <v>0</v>
      </c>
      <c r="L9" s="40"/>
      <c r="M9" s="41">
        <v>0</v>
      </c>
      <c r="N9" s="40"/>
      <c r="O9" s="41">
        <v>3474000000</v>
      </c>
      <c r="P9" s="40"/>
      <c r="Q9" s="41">
        <v>433208633</v>
      </c>
      <c r="R9" s="40"/>
      <c r="S9" s="41">
        <f t="shared" ref="S9:S11" si="0">O9-Q9</f>
        <v>3040791367</v>
      </c>
    </row>
    <row r="10" spans="1:19" ht="26.25" customHeight="1" x14ac:dyDescent="0.5">
      <c r="A10" s="2" t="s">
        <v>19</v>
      </c>
      <c r="C10" s="39" t="s">
        <v>228</v>
      </c>
      <c r="D10" s="39"/>
      <c r="E10" s="41">
        <v>325402</v>
      </c>
      <c r="F10" s="40"/>
      <c r="G10" s="41">
        <v>430</v>
      </c>
      <c r="H10" s="40"/>
      <c r="I10" s="41">
        <v>0</v>
      </c>
      <c r="J10" s="40"/>
      <c r="K10" s="41">
        <v>0</v>
      </c>
      <c r="L10" s="40"/>
      <c r="M10" s="41">
        <v>0</v>
      </c>
      <c r="N10" s="40"/>
      <c r="O10" s="41">
        <v>139922860</v>
      </c>
      <c r="P10" s="40"/>
      <c r="Q10" s="41">
        <v>13975033</v>
      </c>
      <c r="R10" s="40"/>
      <c r="S10" s="41">
        <f t="shared" si="0"/>
        <v>125947827</v>
      </c>
    </row>
    <row r="11" spans="1:19" ht="26.25" customHeight="1" x14ac:dyDescent="0.5">
      <c r="A11" s="2" t="s">
        <v>262</v>
      </c>
      <c r="C11" s="39" t="s">
        <v>266</v>
      </c>
      <c r="D11" s="39"/>
      <c r="E11" s="41">
        <f>O11/G11</f>
        <v>2929830</v>
      </c>
      <c r="F11" s="40"/>
      <c r="G11" s="41">
        <v>350</v>
      </c>
      <c r="H11" s="40"/>
      <c r="I11" s="41">
        <v>0</v>
      </c>
      <c r="J11" s="40"/>
      <c r="K11" s="41">
        <v>0</v>
      </c>
      <c r="L11" s="40"/>
      <c r="M11" s="41">
        <v>0</v>
      </c>
      <c r="N11" s="40"/>
      <c r="O11" s="41">
        <v>1025440500</v>
      </c>
      <c r="P11" s="40"/>
      <c r="Q11" s="46">
        <v>0</v>
      </c>
      <c r="R11" s="40"/>
      <c r="S11" s="41">
        <f t="shared" si="0"/>
        <v>1025440500</v>
      </c>
    </row>
    <row r="12" spans="1:19" ht="22.5" thickBot="1" x14ac:dyDescent="0.55000000000000004">
      <c r="E12" s="4"/>
      <c r="F12" s="4"/>
      <c r="G12" s="4"/>
      <c r="H12" s="4"/>
      <c r="I12" s="43">
        <f>SUM(I8:I11)</f>
        <v>40420369440</v>
      </c>
      <c r="J12" s="4"/>
      <c r="K12" s="43">
        <f>SUM(K8:K11)</f>
        <v>5645036863</v>
      </c>
      <c r="L12" s="4"/>
      <c r="M12" s="43">
        <f>SUM(M8:M11)</f>
        <v>34775332577</v>
      </c>
      <c r="N12" s="4"/>
      <c r="O12" s="43">
        <f>SUM(O8:O11)</f>
        <v>45059732800</v>
      </c>
      <c r="P12" s="4"/>
      <c r="Q12" s="43">
        <f>SUM(Q8:Q11)</f>
        <v>6092220529</v>
      </c>
      <c r="R12" s="4"/>
      <c r="S12" s="43">
        <f>SUM(S8:S11)</f>
        <v>38967512271</v>
      </c>
    </row>
    <row r="13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4"/>
  <sheetViews>
    <sheetView rightToLeft="1" topLeftCell="A25" zoomScale="110" zoomScaleNormal="110" workbookViewId="0">
      <selection activeCell="Q16" sqref="Q16:Q38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7.75" x14ac:dyDescent="0.4">
      <c r="A3" s="26" t="s">
        <v>208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7.75" x14ac:dyDescent="0.4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7.75" x14ac:dyDescent="0.4">
      <c r="A6" s="30" t="s">
        <v>3</v>
      </c>
      <c r="C6" s="28" t="s">
        <v>210</v>
      </c>
      <c r="D6" s="28" t="s">
        <v>210</v>
      </c>
      <c r="E6" s="28" t="s">
        <v>210</v>
      </c>
      <c r="F6" s="28" t="s">
        <v>210</v>
      </c>
      <c r="G6" s="28" t="s">
        <v>210</v>
      </c>
      <c r="H6" s="28" t="s">
        <v>210</v>
      </c>
      <c r="I6" s="28" t="s">
        <v>210</v>
      </c>
      <c r="K6" s="28" t="s">
        <v>211</v>
      </c>
      <c r="L6" s="28" t="s">
        <v>211</v>
      </c>
      <c r="M6" s="28" t="s">
        <v>211</v>
      </c>
      <c r="N6" s="28" t="s">
        <v>211</v>
      </c>
      <c r="O6" s="28" t="s">
        <v>211</v>
      </c>
      <c r="P6" s="28" t="s">
        <v>211</v>
      </c>
      <c r="Q6" s="28" t="s">
        <v>211</v>
      </c>
    </row>
    <row r="7" spans="1:17" ht="27.75" x14ac:dyDescent="0.4">
      <c r="A7" s="28" t="s">
        <v>3</v>
      </c>
      <c r="C7" s="6" t="s">
        <v>7</v>
      </c>
      <c r="E7" s="6" t="s">
        <v>229</v>
      </c>
      <c r="G7" s="6" t="s">
        <v>230</v>
      </c>
      <c r="I7" s="6" t="s">
        <v>231</v>
      </c>
      <c r="K7" s="6" t="s">
        <v>7</v>
      </c>
      <c r="M7" s="6" t="s">
        <v>229</v>
      </c>
      <c r="O7" s="6" t="s">
        <v>230</v>
      </c>
      <c r="Q7" s="29" t="s">
        <v>231</v>
      </c>
    </row>
    <row r="8" spans="1:17" ht="18.75" x14ac:dyDescent="0.45">
      <c r="A8" s="2" t="s">
        <v>25</v>
      </c>
      <c r="C8" s="5">
        <v>59405940</v>
      </c>
      <c r="D8" s="4"/>
      <c r="E8" s="13">
        <v>775772359569</v>
      </c>
      <c r="F8" s="13"/>
      <c r="G8" s="13">
        <v>780238653285</v>
      </c>
      <c r="H8" s="13"/>
      <c r="I8" s="13">
        <v>-4466293715</v>
      </c>
      <c r="J8" s="13"/>
      <c r="K8" s="13">
        <v>59405940</v>
      </c>
      <c r="L8" s="13"/>
      <c r="M8" s="13">
        <v>775772359569</v>
      </c>
      <c r="N8" s="13"/>
      <c r="O8" s="13">
        <v>780238653285</v>
      </c>
      <c r="P8" s="13"/>
      <c r="Q8" s="13">
        <v>-4466293715</v>
      </c>
    </row>
    <row r="9" spans="1:17" ht="18.75" x14ac:dyDescent="0.45">
      <c r="A9" s="2" t="s">
        <v>17</v>
      </c>
      <c r="C9" s="5">
        <v>5487000</v>
      </c>
      <c r="D9" s="4"/>
      <c r="E9" s="13">
        <v>1075221933107</v>
      </c>
      <c r="F9" s="13"/>
      <c r="G9" s="13">
        <v>1057260750819</v>
      </c>
      <c r="H9" s="13"/>
      <c r="I9" s="13">
        <v>17961182288</v>
      </c>
      <c r="J9" s="13"/>
      <c r="K9" s="13">
        <v>5487000</v>
      </c>
      <c r="L9" s="13"/>
      <c r="M9" s="13">
        <v>1075221933107</v>
      </c>
      <c r="N9" s="13"/>
      <c r="O9" s="13">
        <v>1007353426816</v>
      </c>
      <c r="P9" s="13"/>
      <c r="Q9" s="13">
        <v>67868506291</v>
      </c>
    </row>
    <row r="10" spans="1:17" ht="18.75" x14ac:dyDescent="0.45">
      <c r="A10" s="2" t="s">
        <v>24</v>
      </c>
      <c r="C10" s="5">
        <v>776660</v>
      </c>
      <c r="D10" s="4"/>
      <c r="E10" s="13">
        <v>102447448499</v>
      </c>
      <c r="F10" s="13"/>
      <c r="G10" s="13">
        <v>101634354381</v>
      </c>
      <c r="H10" s="13"/>
      <c r="I10" s="13">
        <v>813094118</v>
      </c>
      <c r="J10" s="13"/>
      <c r="K10" s="13">
        <v>776660</v>
      </c>
      <c r="L10" s="13"/>
      <c r="M10" s="13">
        <v>102447448499</v>
      </c>
      <c r="N10" s="13"/>
      <c r="O10" s="13">
        <v>101400775815</v>
      </c>
      <c r="P10" s="13"/>
      <c r="Q10" s="13">
        <v>1046672684</v>
      </c>
    </row>
    <row r="11" spans="1:17" ht="18.75" x14ac:dyDescent="0.45">
      <c r="A11" s="2" t="s">
        <v>19</v>
      </c>
      <c r="C11" s="5">
        <v>325402</v>
      </c>
      <c r="D11" s="4"/>
      <c r="E11" s="13">
        <v>8086646452</v>
      </c>
      <c r="F11" s="13"/>
      <c r="G11" s="13">
        <v>8088846414</v>
      </c>
      <c r="H11" s="13"/>
      <c r="I11" s="13">
        <v>-2199961</v>
      </c>
      <c r="J11" s="13"/>
      <c r="K11" s="13">
        <v>325402</v>
      </c>
      <c r="L11" s="13"/>
      <c r="M11" s="13">
        <v>8086646452</v>
      </c>
      <c r="N11" s="13"/>
      <c r="O11" s="13">
        <v>8121283291</v>
      </c>
      <c r="P11" s="13"/>
      <c r="Q11" s="13">
        <v>-34636838</v>
      </c>
    </row>
    <row r="12" spans="1:17" ht="18.75" x14ac:dyDescent="0.45">
      <c r="A12" s="2" t="s">
        <v>23</v>
      </c>
      <c r="C12" s="5">
        <v>100000</v>
      </c>
      <c r="D12" s="4"/>
      <c r="E12" s="13">
        <v>3429472500</v>
      </c>
      <c r="F12" s="13"/>
      <c r="G12" s="13">
        <v>3462353094</v>
      </c>
      <c r="H12" s="13"/>
      <c r="I12" s="13">
        <v>-32880594</v>
      </c>
      <c r="J12" s="13"/>
      <c r="K12" s="13">
        <v>100000</v>
      </c>
      <c r="L12" s="13"/>
      <c r="M12" s="13">
        <v>3429472500</v>
      </c>
      <c r="N12" s="13"/>
      <c r="O12" s="13">
        <v>3402182207</v>
      </c>
      <c r="P12" s="13"/>
      <c r="Q12" s="13">
        <v>27290293</v>
      </c>
    </row>
    <row r="13" spans="1:17" ht="18.75" x14ac:dyDescent="0.45">
      <c r="A13" s="2" t="s">
        <v>21</v>
      </c>
      <c r="C13" s="5">
        <v>56139402</v>
      </c>
      <c r="D13" s="4"/>
      <c r="E13" s="13">
        <v>556937618129</v>
      </c>
      <c r="F13" s="13"/>
      <c r="G13" s="13">
        <v>594451840529</v>
      </c>
      <c r="H13" s="13"/>
      <c r="I13" s="13">
        <v>-37514222399</v>
      </c>
      <c r="J13" s="13"/>
      <c r="K13" s="13">
        <v>56139402</v>
      </c>
      <c r="L13" s="13"/>
      <c r="M13" s="13">
        <v>556937618129</v>
      </c>
      <c r="N13" s="13"/>
      <c r="O13" s="13">
        <v>599761390763</v>
      </c>
      <c r="P13" s="13"/>
      <c r="Q13" s="13">
        <v>-42823772633</v>
      </c>
    </row>
    <row r="14" spans="1:17" ht="18.75" x14ac:dyDescent="0.45">
      <c r="A14" s="2" t="s">
        <v>22</v>
      </c>
      <c r="C14" s="5">
        <v>2000</v>
      </c>
      <c r="D14" s="4"/>
      <c r="E14" s="13">
        <v>28429830</v>
      </c>
      <c r="F14" s="13"/>
      <c r="G14" s="13">
        <v>-3489234087</v>
      </c>
      <c r="H14" s="13"/>
      <c r="I14" s="13">
        <v>3517663917</v>
      </c>
      <c r="J14" s="13"/>
      <c r="K14" s="13">
        <v>2000</v>
      </c>
      <c r="L14" s="13"/>
      <c r="M14" s="13">
        <v>28429830</v>
      </c>
      <c r="N14" s="13"/>
      <c r="O14" s="13">
        <v>32146211</v>
      </c>
      <c r="P14" s="13"/>
      <c r="Q14" s="13">
        <v>-3716381</v>
      </c>
    </row>
    <row r="15" spans="1:17" ht="18.75" x14ac:dyDescent="0.45">
      <c r="A15" s="2" t="s">
        <v>20</v>
      </c>
      <c r="C15" s="5">
        <v>0</v>
      </c>
      <c r="D15" s="4"/>
      <c r="E15" s="13">
        <v>0</v>
      </c>
      <c r="F15" s="13"/>
      <c r="G15" s="13">
        <v>-1505704396</v>
      </c>
      <c r="H15" s="13"/>
      <c r="I15" s="13">
        <v>1505704396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0</v>
      </c>
    </row>
    <row r="16" spans="1:17" ht="18.75" x14ac:dyDescent="0.45">
      <c r="A16" s="2" t="s">
        <v>97</v>
      </c>
      <c r="C16" s="5">
        <v>539400</v>
      </c>
      <c r="D16" s="4"/>
      <c r="E16" s="13">
        <v>539787605760</v>
      </c>
      <c r="F16" s="13"/>
      <c r="G16" s="13">
        <v>537921816114</v>
      </c>
      <c r="H16" s="13"/>
      <c r="I16" s="13">
        <v>1865789646</v>
      </c>
      <c r="J16" s="13"/>
      <c r="K16" s="13">
        <v>539400</v>
      </c>
      <c r="L16" s="13"/>
      <c r="M16" s="13">
        <v>539787605760</v>
      </c>
      <c r="N16" s="13"/>
      <c r="O16" s="13">
        <v>532566459348</v>
      </c>
      <c r="P16" s="13"/>
      <c r="Q16" s="13">
        <v>7221146412</v>
      </c>
    </row>
    <row r="17" spans="1:17" ht="18.75" x14ac:dyDescent="0.45">
      <c r="A17" s="2" t="s">
        <v>52</v>
      </c>
      <c r="C17" s="5">
        <v>17203</v>
      </c>
      <c r="D17" s="4"/>
      <c r="E17" s="13">
        <v>16587394159</v>
      </c>
      <c r="F17" s="13"/>
      <c r="G17" s="13">
        <v>16272120323</v>
      </c>
      <c r="H17" s="13"/>
      <c r="I17" s="13">
        <v>315273836</v>
      </c>
      <c r="J17" s="13"/>
      <c r="K17" s="13">
        <v>17203</v>
      </c>
      <c r="L17" s="13"/>
      <c r="M17" s="13">
        <v>16587394159</v>
      </c>
      <c r="N17" s="13"/>
      <c r="O17" s="13">
        <v>15440447428</v>
      </c>
      <c r="P17" s="13"/>
      <c r="Q17" s="13">
        <v>1146946731</v>
      </c>
    </row>
    <row r="18" spans="1:17" ht="18.75" x14ac:dyDescent="0.45">
      <c r="A18" s="2" t="s">
        <v>58</v>
      </c>
      <c r="C18" s="5">
        <v>166772</v>
      </c>
      <c r="D18" s="4"/>
      <c r="E18" s="13">
        <v>122054977524</v>
      </c>
      <c r="F18" s="13"/>
      <c r="G18" s="13">
        <v>119220367391</v>
      </c>
      <c r="H18" s="13"/>
      <c r="I18" s="13">
        <v>2834610133</v>
      </c>
      <c r="J18" s="13"/>
      <c r="K18" s="13">
        <v>166772</v>
      </c>
      <c r="L18" s="13"/>
      <c r="M18" s="13">
        <v>122054977524</v>
      </c>
      <c r="N18" s="13"/>
      <c r="O18" s="13">
        <v>112467325602</v>
      </c>
      <c r="P18" s="13"/>
      <c r="Q18" s="13">
        <v>9587651922</v>
      </c>
    </row>
    <row r="19" spans="1:17" ht="18.75" x14ac:dyDescent="0.45">
      <c r="A19" s="2" t="s">
        <v>49</v>
      </c>
      <c r="C19" s="5">
        <v>154095</v>
      </c>
      <c r="D19" s="4"/>
      <c r="E19" s="13">
        <v>154067070281</v>
      </c>
      <c r="F19" s="13"/>
      <c r="G19" s="13">
        <v>150415680715</v>
      </c>
      <c r="H19" s="13"/>
      <c r="I19" s="13">
        <v>3651389566</v>
      </c>
      <c r="J19" s="13"/>
      <c r="K19" s="13">
        <v>154095</v>
      </c>
      <c r="L19" s="13"/>
      <c r="M19" s="13">
        <v>154067070281</v>
      </c>
      <c r="N19" s="13"/>
      <c r="O19" s="13">
        <v>147466836990</v>
      </c>
      <c r="P19" s="13"/>
      <c r="Q19" s="13">
        <v>6600233291</v>
      </c>
    </row>
    <row r="20" spans="1:17" ht="18.75" x14ac:dyDescent="0.45">
      <c r="A20" s="2" t="s">
        <v>86</v>
      </c>
      <c r="C20" s="5">
        <v>1300000</v>
      </c>
      <c r="D20" s="4"/>
      <c r="E20" s="13">
        <v>1299764375000</v>
      </c>
      <c r="F20" s="13"/>
      <c r="G20" s="13">
        <v>1282590588313</v>
      </c>
      <c r="H20" s="13"/>
      <c r="I20" s="13">
        <v>17173786687</v>
      </c>
      <c r="J20" s="13"/>
      <c r="K20" s="13">
        <v>1300000</v>
      </c>
      <c r="L20" s="13"/>
      <c r="M20" s="13">
        <v>1299764375000</v>
      </c>
      <c r="N20" s="13"/>
      <c r="O20" s="13">
        <v>1255832339125</v>
      </c>
      <c r="P20" s="13"/>
      <c r="Q20" s="13">
        <v>43932035875</v>
      </c>
    </row>
    <row r="21" spans="1:17" ht="18.75" x14ac:dyDescent="0.45">
      <c r="A21" s="2" t="s">
        <v>83</v>
      </c>
      <c r="C21" s="5">
        <v>1300000</v>
      </c>
      <c r="D21" s="4"/>
      <c r="E21" s="13">
        <v>1299764375000</v>
      </c>
      <c r="F21" s="13"/>
      <c r="G21" s="13">
        <v>1288401834833</v>
      </c>
      <c r="H21" s="13"/>
      <c r="I21" s="13">
        <v>11362540167</v>
      </c>
      <c r="J21" s="13"/>
      <c r="K21" s="13">
        <v>1300000</v>
      </c>
      <c r="L21" s="13"/>
      <c r="M21" s="13">
        <v>1299764375000</v>
      </c>
      <c r="N21" s="13"/>
      <c r="O21" s="13">
        <v>1291963189221</v>
      </c>
      <c r="P21" s="13"/>
      <c r="Q21" s="13">
        <v>7801185779</v>
      </c>
    </row>
    <row r="22" spans="1:17" ht="18.75" x14ac:dyDescent="0.45">
      <c r="A22" s="2" t="s">
        <v>88</v>
      </c>
      <c r="C22" s="5">
        <v>1596900</v>
      </c>
      <c r="D22" s="4"/>
      <c r="E22" s="13">
        <v>1553754341173</v>
      </c>
      <c r="F22" s="13"/>
      <c r="G22" s="13">
        <v>1550898004877</v>
      </c>
      <c r="H22" s="13"/>
      <c r="I22" s="13">
        <v>2856336296</v>
      </c>
      <c r="J22" s="13"/>
      <c r="K22" s="13">
        <v>1596900</v>
      </c>
      <c r="L22" s="13"/>
      <c r="M22" s="13">
        <v>1553754341173</v>
      </c>
      <c r="N22" s="13"/>
      <c r="O22" s="13">
        <v>1582036700666</v>
      </c>
      <c r="P22" s="13"/>
      <c r="Q22" s="13">
        <v>-28282359492</v>
      </c>
    </row>
    <row r="23" spans="1:17" ht="18.75" x14ac:dyDescent="0.45">
      <c r="A23" s="2" t="s">
        <v>61</v>
      </c>
      <c r="C23" s="5">
        <v>25500</v>
      </c>
      <c r="D23" s="4"/>
      <c r="E23" s="13">
        <v>22078997456</v>
      </c>
      <c r="F23" s="13"/>
      <c r="G23" s="13">
        <v>21671071406</v>
      </c>
      <c r="H23" s="13"/>
      <c r="I23" s="13">
        <v>407926050</v>
      </c>
      <c r="J23" s="13"/>
      <c r="K23" s="13">
        <v>25500</v>
      </c>
      <c r="L23" s="13"/>
      <c r="M23" s="13">
        <v>22078997456</v>
      </c>
      <c r="N23" s="13"/>
      <c r="O23" s="13">
        <v>20187240396</v>
      </c>
      <c r="P23" s="13"/>
      <c r="Q23" s="13">
        <v>1891757060</v>
      </c>
    </row>
    <row r="24" spans="1:17" ht="18.75" x14ac:dyDescent="0.45">
      <c r="A24" s="2" t="s">
        <v>67</v>
      </c>
      <c r="C24" s="5">
        <v>45170</v>
      </c>
      <c r="D24" s="4"/>
      <c r="E24" s="13">
        <v>33927811969</v>
      </c>
      <c r="F24" s="13"/>
      <c r="G24" s="13">
        <v>32968123444</v>
      </c>
      <c r="H24" s="13"/>
      <c r="I24" s="13">
        <v>959688525</v>
      </c>
      <c r="J24" s="13"/>
      <c r="K24" s="13">
        <v>45170</v>
      </c>
      <c r="L24" s="13"/>
      <c r="M24" s="13">
        <v>33927811969</v>
      </c>
      <c r="N24" s="13"/>
      <c r="O24" s="13">
        <v>30258414668</v>
      </c>
      <c r="P24" s="13"/>
      <c r="Q24" s="13">
        <v>3669397301</v>
      </c>
    </row>
    <row r="25" spans="1:17" ht="18.75" x14ac:dyDescent="0.45">
      <c r="A25" s="2" t="s">
        <v>70</v>
      </c>
      <c r="C25" s="5">
        <v>38458</v>
      </c>
      <c r="D25" s="4"/>
      <c r="E25" s="13">
        <v>30683921531</v>
      </c>
      <c r="F25" s="13"/>
      <c r="G25" s="13">
        <v>30145607118</v>
      </c>
      <c r="H25" s="13"/>
      <c r="I25" s="13">
        <v>538314413</v>
      </c>
      <c r="J25" s="13"/>
      <c r="K25" s="13">
        <v>38458</v>
      </c>
      <c r="L25" s="13"/>
      <c r="M25" s="13">
        <v>30683921531</v>
      </c>
      <c r="N25" s="13"/>
      <c r="O25" s="13">
        <v>27498484444</v>
      </c>
      <c r="P25" s="13"/>
      <c r="Q25" s="13">
        <v>3185437087</v>
      </c>
    </row>
    <row r="26" spans="1:17" ht="18.75" x14ac:dyDescent="0.45">
      <c r="A26" s="2" t="s">
        <v>91</v>
      </c>
      <c r="C26" s="5">
        <v>4100</v>
      </c>
      <c r="D26" s="4"/>
      <c r="E26" s="13">
        <v>3900442916</v>
      </c>
      <c r="F26" s="13"/>
      <c r="G26" s="13">
        <v>4099256875</v>
      </c>
      <c r="H26" s="13"/>
      <c r="I26" s="13">
        <v>-198813958</v>
      </c>
      <c r="J26" s="13"/>
      <c r="K26" s="13">
        <v>4100</v>
      </c>
      <c r="L26" s="13"/>
      <c r="M26" s="13">
        <v>3900442916</v>
      </c>
      <c r="N26" s="13"/>
      <c r="O26" s="13">
        <v>3812308893</v>
      </c>
      <c r="P26" s="13"/>
      <c r="Q26" s="13">
        <v>88134028</v>
      </c>
    </row>
    <row r="27" spans="1:17" ht="18.75" x14ac:dyDescent="0.45">
      <c r="A27" s="2" t="s">
        <v>55</v>
      </c>
      <c r="C27" s="5">
        <v>16000</v>
      </c>
      <c r="D27" s="4"/>
      <c r="E27" s="13">
        <v>15789137700</v>
      </c>
      <c r="F27" s="13"/>
      <c r="G27" s="13">
        <v>15596692587</v>
      </c>
      <c r="H27" s="13"/>
      <c r="I27" s="13">
        <v>192445113</v>
      </c>
      <c r="J27" s="13"/>
      <c r="K27" s="13">
        <v>16000</v>
      </c>
      <c r="L27" s="13"/>
      <c r="M27" s="13">
        <v>15789137700</v>
      </c>
      <c r="N27" s="13"/>
      <c r="O27" s="13">
        <v>15170749200</v>
      </c>
      <c r="P27" s="13"/>
      <c r="Q27" s="13">
        <v>618388500</v>
      </c>
    </row>
    <row r="28" spans="1:17" ht="18.75" x14ac:dyDescent="0.45">
      <c r="A28" s="2" t="s">
        <v>64</v>
      </c>
      <c r="C28" s="5">
        <v>156899</v>
      </c>
      <c r="D28" s="4"/>
      <c r="E28" s="13">
        <v>91439850622</v>
      </c>
      <c r="F28" s="13"/>
      <c r="G28" s="13">
        <v>89527598471</v>
      </c>
      <c r="H28" s="13"/>
      <c r="I28" s="13">
        <v>1912252151</v>
      </c>
      <c r="J28" s="13"/>
      <c r="K28" s="13">
        <v>156899</v>
      </c>
      <c r="L28" s="13"/>
      <c r="M28" s="13">
        <v>91439850622</v>
      </c>
      <c r="N28" s="13"/>
      <c r="O28" s="13">
        <v>83637896726</v>
      </c>
      <c r="P28" s="13"/>
      <c r="Q28" s="13">
        <v>7801953896</v>
      </c>
    </row>
    <row r="29" spans="1:17" ht="18.75" x14ac:dyDescent="0.45">
      <c r="A29" s="2" t="s">
        <v>94</v>
      </c>
      <c r="C29" s="5">
        <v>3200000</v>
      </c>
      <c r="D29" s="4"/>
      <c r="E29" s="13">
        <v>3059918889160</v>
      </c>
      <c r="F29" s="13"/>
      <c r="G29" s="13">
        <v>2968057142120</v>
      </c>
      <c r="H29" s="13"/>
      <c r="I29" s="13">
        <v>91861747040</v>
      </c>
      <c r="J29" s="13"/>
      <c r="K29" s="13">
        <v>3200000</v>
      </c>
      <c r="L29" s="13"/>
      <c r="M29" s="13">
        <v>3059918889160</v>
      </c>
      <c r="N29" s="13"/>
      <c r="O29" s="13">
        <v>2946653022320</v>
      </c>
      <c r="P29" s="13"/>
      <c r="Q29" s="13">
        <v>113265866840</v>
      </c>
    </row>
    <row r="30" spans="1:17" ht="18.75" x14ac:dyDescent="0.45">
      <c r="A30" s="2" t="s">
        <v>112</v>
      </c>
      <c r="C30" s="5">
        <v>3195000</v>
      </c>
      <c r="D30" s="4"/>
      <c r="E30" s="13">
        <v>2938870428170</v>
      </c>
      <c r="F30" s="13"/>
      <c r="G30" s="13">
        <v>2936597282778</v>
      </c>
      <c r="H30" s="13"/>
      <c r="I30" s="13">
        <v>2273145392</v>
      </c>
      <c r="J30" s="13"/>
      <c r="K30" s="13">
        <v>3195000</v>
      </c>
      <c r="L30" s="13"/>
      <c r="M30" s="13">
        <v>2938870428170</v>
      </c>
      <c r="N30" s="13"/>
      <c r="O30" s="13">
        <v>2936597282778</v>
      </c>
      <c r="P30" s="13"/>
      <c r="Q30" s="13">
        <v>2273145392</v>
      </c>
    </row>
    <row r="31" spans="1:17" ht="18.75" x14ac:dyDescent="0.45">
      <c r="A31" s="2" t="s">
        <v>115</v>
      </c>
      <c r="C31" s="5">
        <v>1999000</v>
      </c>
      <c r="D31" s="4"/>
      <c r="E31" s="13">
        <v>1998637681250</v>
      </c>
      <c r="F31" s="13"/>
      <c r="G31" s="13">
        <v>1999000000000</v>
      </c>
      <c r="H31" s="13"/>
      <c r="I31" s="13">
        <v>-362318750</v>
      </c>
      <c r="J31" s="13"/>
      <c r="K31" s="13">
        <v>1999000</v>
      </c>
      <c r="L31" s="13"/>
      <c r="M31" s="13">
        <v>1998637681250</v>
      </c>
      <c r="N31" s="13"/>
      <c r="O31" s="13">
        <v>1999000000000</v>
      </c>
      <c r="P31" s="13"/>
      <c r="Q31" s="13">
        <v>-362318750</v>
      </c>
    </row>
    <row r="32" spans="1:17" ht="18.75" x14ac:dyDescent="0.45">
      <c r="A32" s="2" t="s">
        <v>118</v>
      </c>
      <c r="C32" s="5">
        <v>1993999</v>
      </c>
      <c r="D32" s="4"/>
      <c r="E32" s="13">
        <v>1993637587681</v>
      </c>
      <c r="F32" s="13"/>
      <c r="G32" s="13">
        <v>1993999000000</v>
      </c>
      <c r="H32" s="13"/>
      <c r="I32" s="13">
        <v>-361412318</v>
      </c>
      <c r="J32" s="13"/>
      <c r="K32" s="13">
        <v>1993999</v>
      </c>
      <c r="L32" s="13"/>
      <c r="M32" s="13">
        <v>1993637587681</v>
      </c>
      <c r="N32" s="13"/>
      <c r="O32" s="13">
        <v>1993999000000</v>
      </c>
      <c r="P32" s="13"/>
      <c r="Q32" s="13">
        <v>-361412318</v>
      </c>
    </row>
    <row r="33" spans="1:17" ht="18.75" x14ac:dyDescent="0.45">
      <c r="A33" s="2" t="s">
        <v>103</v>
      </c>
      <c r="C33" s="5">
        <v>1839750</v>
      </c>
      <c r="D33" s="4"/>
      <c r="E33" s="13">
        <v>626089176270</v>
      </c>
      <c r="F33" s="13"/>
      <c r="G33" s="13">
        <v>605372064323</v>
      </c>
      <c r="H33" s="13"/>
      <c r="I33" s="13">
        <v>20717111947</v>
      </c>
      <c r="J33" s="13"/>
      <c r="K33" s="13">
        <v>1839750</v>
      </c>
      <c r="L33" s="13"/>
      <c r="M33" s="13">
        <v>626089176270</v>
      </c>
      <c r="N33" s="13"/>
      <c r="O33" s="13">
        <v>592479251644</v>
      </c>
      <c r="P33" s="13"/>
      <c r="Q33" s="13">
        <v>33609924626</v>
      </c>
    </row>
    <row r="34" spans="1:17" ht="18.75" x14ac:dyDescent="0.45">
      <c r="A34" s="2" t="s">
        <v>109</v>
      </c>
      <c r="C34" s="5">
        <v>200</v>
      </c>
      <c r="D34" s="4"/>
      <c r="E34" s="13">
        <v>423009895</v>
      </c>
      <c r="F34" s="13"/>
      <c r="G34" s="13">
        <v>417656179</v>
      </c>
      <c r="H34" s="13"/>
      <c r="I34" s="13">
        <v>5353716</v>
      </c>
      <c r="J34" s="13"/>
      <c r="K34" s="13">
        <v>200</v>
      </c>
      <c r="L34" s="13"/>
      <c r="M34" s="13">
        <v>423009895</v>
      </c>
      <c r="N34" s="13"/>
      <c r="O34" s="13">
        <v>402659260</v>
      </c>
      <c r="P34" s="13"/>
      <c r="Q34" s="13">
        <v>20350630</v>
      </c>
    </row>
    <row r="35" spans="1:17" ht="18.75" x14ac:dyDescent="0.45">
      <c r="A35" s="2" t="s">
        <v>106</v>
      </c>
      <c r="C35" s="5">
        <v>3490000</v>
      </c>
      <c r="D35" s="4"/>
      <c r="E35" s="13">
        <v>3556776236341</v>
      </c>
      <c r="F35" s="13"/>
      <c r="G35" s="13">
        <v>3500648898185</v>
      </c>
      <c r="H35" s="13"/>
      <c r="I35" s="13">
        <v>56127338156</v>
      </c>
      <c r="J35" s="13"/>
      <c r="K35" s="13">
        <v>3490000</v>
      </c>
      <c r="L35" s="13"/>
      <c r="M35" s="13">
        <v>3556776236341</v>
      </c>
      <c r="N35" s="13"/>
      <c r="O35" s="13">
        <v>3503188710000</v>
      </c>
      <c r="P35" s="13"/>
      <c r="Q35" s="13">
        <v>53587526341</v>
      </c>
    </row>
    <row r="36" spans="1:17" ht="18.75" x14ac:dyDescent="0.45">
      <c r="A36" s="2" t="s">
        <v>45</v>
      </c>
      <c r="C36" s="5">
        <v>0</v>
      </c>
      <c r="D36" s="4"/>
      <c r="E36" s="13">
        <v>0</v>
      </c>
      <c r="F36" s="13"/>
      <c r="G36" s="13">
        <v>0</v>
      </c>
      <c r="H36" s="13"/>
      <c r="I36" s="13">
        <v>0</v>
      </c>
      <c r="J36" s="13"/>
      <c r="K36" s="13">
        <v>2500000</v>
      </c>
      <c r="L36" s="13"/>
      <c r="M36" s="13">
        <v>2499546875000</v>
      </c>
      <c r="N36" s="13"/>
      <c r="O36" s="13">
        <v>2500000000000</v>
      </c>
      <c r="P36" s="13"/>
      <c r="Q36" s="13">
        <v>-453125000</v>
      </c>
    </row>
    <row r="37" spans="1:17" ht="18.75" x14ac:dyDescent="0.45">
      <c r="A37" s="2" t="s">
        <v>74</v>
      </c>
      <c r="C37" s="5">
        <v>0</v>
      </c>
      <c r="D37" s="4"/>
      <c r="E37" s="13">
        <v>0</v>
      </c>
      <c r="F37" s="13"/>
      <c r="G37" s="13">
        <v>0</v>
      </c>
      <c r="H37" s="13"/>
      <c r="I37" s="13">
        <v>0</v>
      </c>
      <c r="J37" s="13"/>
      <c r="K37" s="13">
        <v>6500000</v>
      </c>
      <c r="L37" s="13"/>
      <c r="M37" s="13">
        <v>6498821875000</v>
      </c>
      <c r="N37" s="13"/>
      <c r="O37" s="13">
        <v>6500000000000</v>
      </c>
      <c r="P37" s="13"/>
      <c r="Q37" s="13">
        <v>-1178125000</v>
      </c>
    </row>
    <row r="38" spans="1:17" ht="18.75" x14ac:dyDescent="0.45">
      <c r="A38" s="2" t="s">
        <v>77</v>
      </c>
      <c r="C38" s="5">
        <v>0</v>
      </c>
      <c r="D38" s="4"/>
      <c r="E38" s="13">
        <v>0</v>
      </c>
      <c r="F38" s="13"/>
      <c r="G38" s="13">
        <v>0</v>
      </c>
      <c r="H38" s="13"/>
      <c r="I38" s="13">
        <v>0</v>
      </c>
      <c r="J38" s="13"/>
      <c r="K38" s="13">
        <v>2000000</v>
      </c>
      <c r="L38" s="13"/>
      <c r="M38" s="13">
        <v>1999637500000</v>
      </c>
      <c r="N38" s="13"/>
      <c r="O38" s="13">
        <v>2000000000000</v>
      </c>
      <c r="P38" s="13"/>
      <c r="Q38" s="13">
        <v>-362500000</v>
      </c>
    </row>
    <row r="39" spans="1:17" ht="18.75" thickBot="1" x14ac:dyDescent="0.45">
      <c r="C39" s="8">
        <f>SUM(C8:C38)</f>
        <v>143314850</v>
      </c>
      <c r="E39" s="8">
        <f>SUM(E8:E38)</f>
        <v>21879877217944</v>
      </c>
      <c r="G39" s="8">
        <f>SUM(G8:G38)</f>
        <v>21683962666091</v>
      </c>
      <c r="I39" s="8">
        <f>SUM(I8:I38)</f>
        <v>195914551858</v>
      </c>
      <c r="K39" s="8">
        <f>SUM(K8:K38)</f>
        <v>154314850</v>
      </c>
      <c r="M39" s="8">
        <f>SUM(M8:M38)</f>
        <v>32877883467944</v>
      </c>
      <c r="O39" s="8">
        <f>SUM(O8:O38)</f>
        <v>32590968177097</v>
      </c>
      <c r="Q39" s="8">
        <f>SUM(Q8:Q38)</f>
        <v>286915290852</v>
      </c>
    </row>
    <row r="40" spans="1:17" ht="18.75" thickTop="1" x14ac:dyDescent="0.4"/>
    <row r="42" spans="1:17" x14ac:dyDescent="0.4">
      <c r="Q42" s="9"/>
    </row>
    <row r="43" spans="1:17" x14ac:dyDescent="0.4">
      <c r="Q43" s="9"/>
    </row>
    <row r="44" spans="1:17" x14ac:dyDescent="0.4">
      <c r="Q44" s="31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2022-04-27T07:35:01Z</cp:lastPrinted>
  <dcterms:created xsi:type="dcterms:W3CDTF">2022-04-25T09:14:44Z</dcterms:created>
  <dcterms:modified xsi:type="dcterms:W3CDTF">2022-04-27T07:43:16Z</dcterms:modified>
</cp:coreProperties>
</file>