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"/>
    </mc:Choice>
  </mc:AlternateContent>
  <xr:revisionPtr revIDLastSave="0" documentId="13_ncr:1_{DF7B169F-7174-40C5-B783-C706D02513D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مشارکت'!$A$1:$AK$30</definedName>
    <definedName name="_xlnm.Print_Area" localSheetId="8">'درآمد ناشی از تغییر قیمت اوراق'!$A$1:$Q$69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56" i="11" l="1"/>
  <c r="Q56" i="11"/>
  <c r="O56" i="11"/>
  <c r="M56" i="11"/>
  <c r="I56" i="11"/>
  <c r="G56" i="11"/>
  <c r="C56" i="11"/>
  <c r="E56" i="11"/>
  <c r="M34" i="12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8" i="11"/>
  <c r="O19" i="12"/>
  <c r="C11" i="14"/>
  <c r="E23" i="13"/>
  <c r="O64" i="10"/>
  <c r="O63" i="10"/>
  <c r="Q69" i="9"/>
  <c r="Q68" i="9"/>
  <c r="Q65" i="10" l="1"/>
  <c r="M65" i="10"/>
  <c r="K65" i="10" l="1"/>
  <c r="C69" i="9" l="1"/>
  <c r="I67" i="9"/>
  <c r="K69" i="9"/>
  <c r="Q65" i="9"/>
  <c r="E12" i="14"/>
  <c r="C12" i="14"/>
  <c r="I12" i="4"/>
  <c r="I11" i="4"/>
  <c r="I10" i="4"/>
  <c r="I9" i="4"/>
  <c r="I8" i="4"/>
  <c r="G14" i="1"/>
  <c r="E14" i="1"/>
  <c r="U16" i="1"/>
  <c r="W16" i="1"/>
  <c r="U54" i="11" l="1"/>
  <c r="U45" i="11" s="1"/>
  <c r="U53" i="11"/>
  <c r="U18" i="11" s="1"/>
  <c r="U49" i="11"/>
  <c r="U48" i="11"/>
  <c r="U47" i="11"/>
  <c r="U46" i="11"/>
  <c r="U12" i="11"/>
  <c r="U44" i="11"/>
  <c r="U17" i="11" s="1"/>
  <c r="U43" i="11"/>
  <c r="U41" i="11"/>
  <c r="U11" i="11"/>
  <c r="U40" i="11"/>
  <c r="U31" i="11" s="1"/>
  <c r="U52" i="11" s="1"/>
  <c r="U10" i="11"/>
  <c r="U39" i="11" s="1"/>
  <c r="U38" i="11"/>
  <c r="U37" i="11"/>
  <c r="U36" i="11"/>
  <c r="U35" i="11"/>
  <c r="U34" i="11"/>
  <c r="U33" i="11"/>
  <c r="U9" i="11"/>
  <c r="U29" i="11"/>
  <c r="U42" i="11" s="1"/>
  <c r="U30" i="11" s="1"/>
  <c r="U8" i="11"/>
  <c r="U27" i="11"/>
  <c r="U26" i="11"/>
  <c r="U50" i="11" s="1"/>
  <c r="U25" i="11"/>
  <c r="U24" i="11"/>
  <c r="U23" i="11"/>
  <c r="U22" i="11"/>
  <c r="U21" i="11"/>
  <c r="U20" i="11"/>
  <c r="U32" i="11" s="1"/>
  <c r="U19" i="11"/>
  <c r="U16" i="11"/>
  <c r="U15" i="11"/>
  <c r="U51" i="11" s="1"/>
  <c r="U14" i="11"/>
  <c r="U13" i="11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Y16" i="1"/>
  <c r="Y15" i="1"/>
  <c r="Y14" i="1"/>
  <c r="Y13" i="1"/>
  <c r="Y12" i="1"/>
  <c r="Y11" i="1"/>
  <c r="Y10" i="1"/>
  <c r="Y9" i="1"/>
  <c r="U28" i="11" l="1"/>
  <c r="U56" i="11"/>
  <c r="Y17" i="1"/>
  <c r="E10" i="15"/>
  <c r="K13" i="4"/>
  <c r="O30" i="3"/>
  <c r="I17" i="1"/>
  <c r="C17" i="1"/>
  <c r="W17" i="1"/>
  <c r="U17" i="1"/>
  <c r="S17" i="1"/>
  <c r="Q17" i="1"/>
  <c r="O17" i="1"/>
  <c r="M17" i="1"/>
  <c r="K17" i="1"/>
  <c r="G17" i="1"/>
  <c r="E17" i="1"/>
  <c r="AI30" i="3"/>
  <c r="AG30" i="3"/>
  <c r="AE30" i="3"/>
  <c r="AC30" i="3"/>
  <c r="U30" i="3"/>
  <c r="Y30" i="3"/>
  <c r="AA30" i="3"/>
  <c r="W30" i="3"/>
  <c r="S30" i="3"/>
  <c r="Q30" i="3"/>
  <c r="K54" i="7"/>
  <c r="Q54" i="7"/>
  <c r="G10" i="15"/>
  <c r="S34" i="6"/>
  <c r="K34" i="6"/>
  <c r="M34" i="6"/>
  <c r="O34" i="6"/>
  <c r="Q34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S54" i="7"/>
  <c r="O54" i="7"/>
  <c r="M54" i="7"/>
  <c r="I54" i="7"/>
  <c r="I18" i="8"/>
  <c r="K18" i="8"/>
  <c r="M18" i="8"/>
  <c r="O18" i="8"/>
  <c r="Q18" i="8"/>
  <c r="S18" i="8"/>
  <c r="O69" i="9"/>
  <c r="M69" i="9"/>
  <c r="I69" i="9"/>
  <c r="G69" i="9"/>
  <c r="E69" i="9"/>
  <c r="E65" i="10"/>
  <c r="G65" i="10"/>
  <c r="I65" i="10"/>
  <c r="O65" i="10"/>
  <c r="Q34" i="12"/>
  <c r="O34" i="12"/>
  <c r="K34" i="12"/>
  <c r="I34" i="12"/>
  <c r="G34" i="12"/>
  <c r="E34" i="12"/>
  <c r="C34" i="12"/>
  <c r="H40" i="13"/>
  <c r="E40" i="13"/>
  <c r="C1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Parisa Gharavi</author>
  </authors>
  <commentList>
    <comment ref="M16" authorId="0" shapeId="0" xr:uid="{7E4FDF88-0053-423D-9067-9E2CCD7C3642}">
      <text>
        <r>
          <rPr>
            <b/>
            <sz val="9"/>
            <color indexed="81"/>
            <rFont val="Tahoma"/>
            <family val="2"/>
          </rPr>
          <t>Parisa Gharavi:</t>
        </r>
        <r>
          <rPr>
            <sz val="9"/>
            <color indexed="81"/>
            <rFont val="Tahoma"/>
            <family val="2"/>
          </rPr>
          <t xml:space="preserve">
در تراز نیومده</t>
        </r>
      </text>
    </comment>
  </commentList>
</comments>
</file>

<file path=xl/sharedStrings.xml><?xml version="1.0" encoding="utf-8"?>
<sst xmlns="http://schemas.openxmlformats.org/spreadsheetml/2006/main" count="1140" uniqueCount="283">
  <si>
    <t>صندوق سرمایه‌گذاری با درآمد ثابت نگین سامان</t>
  </si>
  <si>
    <t>صورت وضعیت پورتفوی</t>
  </si>
  <si>
    <t>برای ماه منتهی به 1400/08/30</t>
  </si>
  <si>
    <t>نام شرکت</t>
  </si>
  <si>
    <t>1400/07/30</t>
  </si>
  <si>
    <t>تغییرات طی دوره</t>
  </si>
  <si>
    <t>1400/08/30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</si>
  <si>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</si>
  <si>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</si>
  <si>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</si>
  <si>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</si>
  <si>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</si>
  <si>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</si>
  <si>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</si>
  <si>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</si>
  <si>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سامانه ی نرم افزاری نگین</t>
  </si>
  <si>
    <t>ریل پرداز نو آفرین</t>
  </si>
  <si>
    <t>سرمایه‌گذاری‌ ملی‌ایران‌</t>
  </si>
  <si>
    <t>سرمایه‌گذاری‌غدیر(هلدینگ‌</t>
  </si>
  <si>
    <t>صنایع شیمیایی کیمیاگران امروز</t>
  </si>
  <si>
    <t>صندوق س.آرمان سپهر آشنا-م</t>
  </si>
  <si>
    <t>اسنادخزانه-م7بودجه99-020704</t>
  </si>
  <si>
    <t>0.00 %</t>
  </si>
  <si>
    <t>بیمه اتکایی آوای پارس70%تادیه</t>
  </si>
  <si>
    <t>تامین سرمایه خلیج فارس</t>
  </si>
  <si>
    <t>مرابحه گندم2-واجدشرایط خاص1400</t>
  </si>
  <si>
    <t>مرابحه عام دولت77-ش.خ000812</t>
  </si>
  <si>
    <t>تعداد اوراق تبعی</t>
  </si>
  <si>
    <t>قیمت اعمال</t>
  </si>
  <si>
    <t>تاریخ اعمال</t>
  </si>
  <si>
    <t>نرخ موثر</t>
  </si>
  <si>
    <t>اختیارف.ت. حآفرین-3996-010621</t>
  </si>
  <si>
    <t>1401/06/21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</si>
  <si>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</si>
  <si>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</si>
  <si>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</si>
  <si>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</si>
  <si>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</si>
  <si>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</si>
  <si>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</si>
  <si>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</si>
  <si>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</si>
  <si>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</si>
  <si>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</si>
  <si>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</si>
  <si>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</si>
  <si>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</si>
  <si>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</si>
  <si>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</si>
  <si>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</si>
  <si>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</si>
  <si>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</si>
  <si>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</si>
  <si>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</si>
  <si>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1399/09/25</t>
  </si>
  <si>
    <t>1402/07/04</t>
  </si>
  <si>
    <t>اسنادخزانه-م9بودجه99-020316</t>
  </si>
  <si>
    <t>1399/10/15</t>
  </si>
  <si>
    <t>1402/03/16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</si>
  <si>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</si>
  <si>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</si>
  <si>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</si>
  <si>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</si>
  <si>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</si>
  <si>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</si>
  <si>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0104</t>
  </si>
  <si>
    <t>1401/04/03</t>
  </si>
  <si>
    <t>مرابحه عام دولت4-ش.خ 0205</t>
  </si>
  <si>
    <t>1399/05/07</t>
  </si>
  <si>
    <t>1402/05/07</t>
  </si>
  <si>
    <t>مرابحه عام دولت5-ش.خ 0010</t>
  </si>
  <si>
    <t>1399/06/25</t>
  </si>
  <si>
    <t>1400/10/25</t>
  </si>
  <si>
    <t>0.01 %</t>
  </si>
  <si>
    <t>مرابحه عام دولت76-ش.خ030406</t>
  </si>
  <si>
    <t>1399/12/06</t>
  </si>
  <si>
    <t>1403/04/06</t>
  </si>
  <si>
    <t>1399/12/12</t>
  </si>
  <si>
    <t>1400/08/12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</si>
  <si>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</si>
  <si>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</si>
  <si>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</si>
  <si>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</si>
  <si>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</si>
  <si>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</si>
  <si>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</si>
  <si>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</si>
  <si>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</si>
  <si>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</si>
  <si>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</si>
  <si>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</si>
  <si>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</si>
  <si>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</si>
  <si>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</si>
  <si>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</si>
  <si>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</si>
  <si>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اوراق مشارکت شرکت واحد اتوبوسرانی شهر کرج</t>
  </si>
  <si>
    <t>خیر</t>
  </si>
  <si>
    <t>1400/04/21</t>
  </si>
  <si>
    <t>1401/04/20</t>
  </si>
  <si>
    <t>اوراق مشارکت اتوبوسرانی قم</t>
  </si>
  <si>
    <t>1400/04/16</t>
  </si>
  <si>
    <t>1401/04/15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</si>
  <si>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</si>
  <si>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</si>
  <si>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</si>
  <si>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</si>
  <si>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</si>
  <si>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</si>
  <si>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</si>
  <si>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</si>
  <si>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</si>
  <si>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</si>
  <si>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4.72 %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</si>
  <si>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</si>
  <si>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</si>
  <si>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</si>
  <si>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</si>
  <si>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</si>
  <si>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</si>
  <si>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</si>
  <si>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</si>
  <si>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</si>
  <si>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</si>
  <si>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</si>
  <si>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</si>
  <si>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</si>
  <si>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</si>
  <si>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</si>
  <si>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</si>
  <si>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</si>
  <si>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</si>
  <si>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</si>
  <si>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</si>
  <si>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</si>
  <si>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</si>
  <si>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</si>
  <si>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</si>
  <si>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</si>
  <si>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</si>
  <si>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</si>
  <si>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</si>
  <si>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</si>
  <si>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</si>
  <si>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</si>
  <si>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</si>
  <si>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</si>
  <si>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</si>
  <si>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</si>
  <si>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</si>
  <si>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</si>
  <si>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</si>
  <si>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279-9012-14681876-1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</si>
  <si>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</si>
  <si>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</si>
  <si>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</si>
  <si>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</si>
  <si>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</si>
  <si>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</si>
  <si>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051560304000000083</t>
  </si>
  <si>
    <t>1400/03/05</t>
  </si>
  <si>
    <t>بانک تجارت آفریقا</t>
  </si>
  <si>
    <t>98038868</t>
  </si>
  <si>
    <t>205-283-6681650-3</t>
  </si>
  <si>
    <t>1400/04/03</t>
  </si>
  <si>
    <t>279-9012-14681876-2</t>
  </si>
  <si>
    <t>1400/05/13</t>
  </si>
  <si>
    <t>بانک سامان قائم مقام</t>
  </si>
  <si>
    <t>866-112-13470000-1</t>
  </si>
  <si>
    <t>1400/07/21</t>
  </si>
  <si>
    <t>279-9012-14681876-3</t>
  </si>
  <si>
    <t>1400/08/04</t>
  </si>
  <si>
    <t>205-283-6681650-4</t>
  </si>
  <si>
    <t>1400/08/09</t>
  </si>
  <si>
    <t>279-9012-14681876-4</t>
  </si>
  <si>
    <t>120-1202-722176-1</t>
  </si>
  <si>
    <t>بانک گردشگری شریعتی</t>
  </si>
  <si>
    <t>127-1202-722176-1</t>
  </si>
  <si>
    <t>1400/08/22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</si>
  <si>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</si>
  <si>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</si>
  <si>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</si>
  <si>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</si>
  <si>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</si>
  <si>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</si>
  <si>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</si>
  <si>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</si>
  <si>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</si>
  <si>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</si>
  <si>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دولت تعاون-کاردان991118</t>
  </si>
  <si>
    <t>1399/11/18</t>
  </si>
  <si>
    <t>اطلاعات مجمع</t>
  </si>
  <si>
    <t>تاریخ مجمع</t>
  </si>
  <si>
    <t>سود متعلق به هر سهم</t>
  </si>
  <si>
    <t>جمع درآمد سود سهام</t>
  </si>
  <si>
    <t>سرمایه‌گذاری‌توکافولاد(هلدینگ</t>
  </si>
  <si>
    <t>1400/03/23</t>
  </si>
  <si>
    <t>سرمایه‌ گذاری‌ پارس‌ توشه‌</t>
  </si>
  <si>
    <t>1400/04/24</t>
  </si>
  <si>
    <t>1399/12/25</t>
  </si>
  <si>
    <t>پخش البرز</t>
  </si>
  <si>
    <t>تولید برق عسلویه  مپنا</t>
  </si>
  <si>
    <t>1400/04/28</t>
  </si>
  <si>
    <t>سبحان دارو</t>
  </si>
  <si>
    <t>1400/03/03</t>
  </si>
  <si>
    <t>سپید ماکیان</t>
  </si>
  <si>
    <t>1400/04/27</t>
  </si>
  <si>
    <t>سپیدار سیستم آسیا</t>
  </si>
  <si>
    <t>1400/03/04</t>
  </si>
  <si>
    <t>تولید و توسعه سرب روی ایرانیان</t>
  </si>
  <si>
    <t>1400/04/06</t>
  </si>
  <si>
    <t>لیزینگ کارآفرین</t>
  </si>
  <si>
    <t>1400/04/07</t>
  </si>
  <si>
    <t>بهای فروش</t>
  </si>
  <si>
    <t>ارزش دفتری</t>
  </si>
  <si>
    <t>سود و زیان ناشی از تغییر قیمت</t>
  </si>
  <si>
    <t>ح. پخش البرز</t>
  </si>
  <si>
    <t>ح. سبحان دارو</t>
  </si>
  <si>
    <t>ح . پتروشیمی جم</t>
  </si>
  <si>
    <t>ح . ‌توکافولاد(هلدینگ‌</t>
  </si>
  <si>
    <t>ح . البرزدارو</t>
  </si>
  <si>
    <t>صنایع پتروشیمی خلیج فارس</t>
  </si>
  <si>
    <t>پتروشیمی پردیس</t>
  </si>
  <si>
    <t>مبین انرژی خلیج فارس</t>
  </si>
  <si>
    <t>پتروشیمی جم</t>
  </si>
  <si>
    <t>توسعه حمل و نقل ریلی پارسیان</t>
  </si>
  <si>
    <t>مدیریت صنعت شوینده ت.ص.بهشهر</t>
  </si>
  <si>
    <t>تامین سرمایه نوین</t>
  </si>
  <si>
    <t>پلی پروپیلن جم - جم پیلن</t>
  </si>
  <si>
    <t>پدیده شیمی قرن</t>
  </si>
  <si>
    <t>پلیمر آریا ساسول</t>
  </si>
  <si>
    <t>صنعت غذایی کورش</t>
  </si>
  <si>
    <t>مدیریت سرمایه گذاری کوثربهمن</t>
  </si>
  <si>
    <t>فرآوری معدنی اپال کانی پارس</t>
  </si>
  <si>
    <t>پتروشیمی بوعلی سینا</t>
  </si>
  <si>
    <t>گ.مدیریت ارزش سرمایه ص ب کشوری</t>
  </si>
  <si>
    <t>محصولات کاغذی لطیف</t>
  </si>
  <si>
    <t>توسعه‌ صنایع‌ بهشهر(هلدینگ</t>
  </si>
  <si>
    <t>ملی‌ صنایع‌ مس‌ ایران‌</t>
  </si>
  <si>
    <t>سرمایه گذاری گروه توسعه ملی</t>
  </si>
  <si>
    <t>معدنی و صنعتی گل گهر</t>
  </si>
  <si>
    <t>البرزدارو</t>
  </si>
  <si>
    <t>بانک ملت</t>
  </si>
  <si>
    <t>سود و زیان ناشی از فروش</t>
  </si>
  <si>
    <t>آریان کیمیا تک</t>
  </si>
  <si>
    <t>سرمایه گذاری هامون صبا</t>
  </si>
  <si>
    <t>س. و خدمات مدیریت صند. ب کشوری</t>
  </si>
  <si>
    <t>اسنادخزانه-م20بودجه97-000324</t>
  </si>
  <si>
    <t>اسنادخزانه-م14بودجه98-010318</t>
  </si>
  <si>
    <t>اسنادخزانه-م13بودجه98-010219</t>
  </si>
  <si>
    <t>اسنادخزانه-م17بودجه98-010512</t>
  </si>
  <si>
    <t>درآمد سود سهام</t>
  </si>
  <si>
    <t>درآمد تغییر ارزش</t>
  </si>
  <si>
    <t>درآمد فروش</t>
  </si>
  <si>
    <t>درصد از کل درآمدها</t>
  </si>
  <si>
    <t>0.64 %</t>
  </si>
  <si>
    <t>0.66 %</t>
  </si>
  <si>
    <t>-0.75 %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</si>
  <si>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</si>
  <si>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</si>
  <si>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</si>
  <si>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</si>
  <si>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</si>
  <si>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829-111-13470000-1</t>
  </si>
  <si>
    <t>869-111-13470000-1</t>
  </si>
  <si>
    <t>6251694085</t>
  </si>
  <si>
    <t>051560304000000058</t>
  </si>
  <si>
    <t>205-283-6681650-1</t>
  </si>
  <si>
    <t>205-283-6681650-2</t>
  </si>
  <si>
    <t>051560304000000093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</si>
  <si>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</si>
  <si>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</si>
  <si>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</si>
  <si>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</si>
  <si>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</si>
  <si>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</si>
  <si>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</si>
  <si>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خالص درآمد
 سود سهام</t>
  </si>
  <si>
    <t>تعداد سهام متعلقه
 در زمان مجمع</t>
  </si>
  <si>
    <t>-</t>
  </si>
  <si>
    <t>تعدیل سود دریافتنی سهام</t>
  </si>
  <si>
    <t>سرمایه‌گذاری‌غدیر(هلدینگ‌)</t>
  </si>
  <si>
    <t>اصلاح ذخیره ارزش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</si>
</sst>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Black]\(#,##0\);\-\ ;"/>
  </numFmts>
  <fonts count="13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2"/>
      <color theme="0"/>
      <name val="B Mitra"/>
      <charset val="178"/>
    </font>
    <font>
      <b/>
      <sz val="9"/>
      <color theme="0"/>
      <name val="Tahoma"/>
      <family val="2"/>
    </font>
    <font>
      <sz val="12"/>
      <color rgb="FFFF0000"/>
      <name val="B Mitra"/>
      <charset val="178"/>
    </font>
    <font>
      <b/>
      <sz val="14"/>
      <name val="B Mitra"/>
      <charset val="178"/>
    </font>
    <font>
      <sz val="14"/>
      <name val="B Mitra"/>
      <charset val="178"/>
    </font>
    <font>
      <sz val="14"/>
      <color theme="0"/>
      <name val="B Mitra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/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 applyBorder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9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/>
    <xf numFmtId="10" fontId="2" fillId="0" borderId="0" xfId="1" applyNumberFormat="1" applyFont="1" applyAlignment="1">
      <alignment horizontal="center"/>
    </xf>
    <xf numFmtId="3" fontId="5" fillId="0" borderId="0" xfId="0" applyNumberFormat="1" applyFont="1"/>
    <xf numFmtId="10" fontId="2" fillId="0" borderId="1" xfId="0" applyNumberFormat="1" applyFont="1" applyBorder="1" applyAlignment="1">
      <alignment horizontal="center" vertical="center"/>
    </xf>
    <xf numFmtId="10" fontId="2" fillId="0" borderId="1" xfId="1" applyNumberFormat="1" applyFont="1" applyBorder="1" applyAlignment="1">
      <alignment horizontal="center"/>
    </xf>
    <xf numFmtId="3" fontId="6" fillId="0" borderId="0" xfId="0" applyNumberFormat="1" applyFont="1"/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3" fontId="7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0" fontId="9" fillId="0" borderId="0" xfId="1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10" fontId="9" fillId="0" borderId="0" xfId="1" applyNumberFormat="1" applyFont="1" applyAlignment="1">
      <alignment vertical="center"/>
    </xf>
    <xf numFmtId="3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rightToLeft="1" tabSelected="1" view="pageBreakPreview" zoomScale="87" zoomScaleNormal="80" zoomScaleSheetLayoutView="87" workbookViewId="0">
      <selection activeCell="Q17" sqref="Q17"/>
    </sheetView>
  </sheetViews>
  <sheetFormatPr defaultRowHeight="18" x14ac:dyDescent="0.4"/>
  <cols>
    <col min="1" max="1" width="32.8554687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9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9.710937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19.5703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22.28515625" style="1" customWidth="1"/>
    <col min="26" max="26" width="1" style="1" customWidth="1"/>
    <col min="27" max="27" width="19.140625" style="1" bestFit="1" customWidth="1"/>
    <col min="28" max="16384" width="9.140625" style="1"/>
  </cols>
  <sheetData>
    <row r="2" spans="1:25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ht="27.75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</row>
    <row r="4" spans="1:25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6" spans="1:25" ht="27.75" x14ac:dyDescent="0.4">
      <c r="A6" s="46" t="s">
        <v>3</v>
      </c>
      <c r="C6" s="46" t="s">
        <v>4</v>
      </c>
      <c r="D6" s="46" t="s">
        <v>4</v>
      </c>
      <c r="E6" s="46" t="s">
        <v>4</v>
      </c>
      <c r="F6" s="46" t="s">
        <v>4</v>
      </c>
      <c r="G6" s="46" t="s">
        <v>4</v>
      </c>
      <c r="I6" s="46" t="s">
        <v>5</v>
      </c>
      <c r="J6" s="46" t="s">
        <v>5</v>
      </c>
      <c r="K6" s="46" t="s">
        <v>5</v>
      </c>
      <c r="L6" s="46" t="s">
        <v>5</v>
      </c>
      <c r="M6" s="46" t="s">
        <v>5</v>
      </c>
      <c r="N6" s="46" t="s">
        <v>5</v>
      </c>
      <c r="O6" s="46" t="s">
        <v>5</v>
      </c>
      <c r="Q6" s="46" t="s">
        <v>6</v>
      </c>
      <c r="R6" s="46" t="s">
        <v>6</v>
      </c>
      <c r="S6" s="46" t="s">
        <v>6</v>
      </c>
      <c r="T6" s="46" t="s">
        <v>6</v>
      </c>
      <c r="U6" s="46" t="s">
        <v>6</v>
      </c>
      <c r="V6" s="46" t="s">
        <v>6</v>
      </c>
      <c r="W6" s="46" t="s">
        <v>6</v>
      </c>
      <c r="X6" s="46" t="s">
        <v>6</v>
      </c>
      <c r="Y6" s="46" t="s">
        <v>6</v>
      </c>
    </row>
    <row r="7" spans="1:25" ht="27.75" x14ac:dyDescent="0.4">
      <c r="A7" s="46" t="s">
        <v>3</v>
      </c>
      <c r="C7" s="46" t="s">
        <v>7</v>
      </c>
      <c r="E7" s="46" t="s">
        <v>8</v>
      </c>
      <c r="G7" s="46" t="s">
        <v>9</v>
      </c>
      <c r="I7" s="46" t="s">
        <v>10</v>
      </c>
      <c r="J7" s="46" t="s">
        <v>10</v>
      </c>
      <c r="K7" s="46" t="s">
        <v>10</v>
      </c>
      <c r="M7" s="46" t="s">
        <v>11</v>
      </c>
      <c r="N7" s="46" t="s">
        <v>11</v>
      </c>
      <c r="O7" s="46" t="s">
        <v>11</v>
      </c>
      <c r="Q7" s="46" t="s">
        <v>7</v>
      </c>
      <c r="S7" s="46" t="s">
        <v>12</v>
      </c>
      <c r="U7" s="46" t="s">
        <v>8</v>
      </c>
      <c r="W7" s="46" t="s">
        <v>9</v>
      </c>
      <c r="Y7" s="47" t="s">
        <v>276</v>
      </c>
    </row>
    <row r="8" spans="1:25" ht="27.75" x14ac:dyDescent="0.4">
      <c r="A8" s="46" t="s">
        <v>3</v>
      </c>
      <c r="C8" s="46" t="s">
        <v>7</v>
      </c>
      <c r="E8" s="46" t="s">
        <v>8</v>
      </c>
      <c r="G8" s="46" t="s">
        <v>9</v>
      </c>
      <c r="I8" s="46" t="s">
        <v>7</v>
      </c>
      <c r="K8" s="46" t="s">
        <v>8</v>
      </c>
      <c r="M8" s="46" t="s">
        <v>7</v>
      </c>
      <c r="O8" s="46" t="s">
        <v>14</v>
      </c>
      <c r="Q8" s="46" t="s">
        <v>7</v>
      </c>
      <c r="S8" s="46" t="s">
        <v>12</v>
      </c>
      <c r="U8" s="46" t="s">
        <v>8</v>
      </c>
      <c r="W8" s="46" t="s">
        <v>9</v>
      </c>
      <c r="Y8" s="46" t="s">
        <v>13</v>
      </c>
    </row>
    <row r="9" spans="1:25" ht="18.75" x14ac:dyDescent="0.45">
      <c r="A9" s="2" t="s">
        <v>15</v>
      </c>
      <c r="C9" s="7">
        <v>325402</v>
      </c>
      <c r="D9" s="4"/>
      <c r="E9" s="7">
        <v>2485071652</v>
      </c>
      <c r="F9" s="4"/>
      <c r="G9" s="7">
        <v>4871395822.9860001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0</v>
      </c>
      <c r="P9" s="4"/>
      <c r="Q9" s="7">
        <v>325402</v>
      </c>
      <c r="R9" s="4"/>
      <c r="S9" s="7">
        <v>20532</v>
      </c>
      <c r="T9" s="4"/>
      <c r="U9" s="7">
        <v>2485071652</v>
      </c>
      <c r="V9" s="4"/>
      <c r="W9" s="7">
        <v>6641400998.5092001</v>
      </c>
      <c r="X9" s="4"/>
      <c r="Y9" s="22">
        <f>W9/W21</f>
        <v>3.4586035510131692E-4</v>
      </c>
    </row>
    <row r="10" spans="1:25" ht="18.75" x14ac:dyDescent="0.45">
      <c r="A10" s="2" t="s">
        <v>16</v>
      </c>
      <c r="C10" s="7">
        <v>1394767</v>
      </c>
      <c r="D10" s="4"/>
      <c r="E10" s="7">
        <v>4654374251</v>
      </c>
      <c r="F10" s="4"/>
      <c r="G10" s="7">
        <v>6147599716.5759001</v>
      </c>
      <c r="H10" s="4"/>
      <c r="I10" s="7">
        <v>0</v>
      </c>
      <c r="J10" s="4"/>
      <c r="K10" s="7">
        <v>0</v>
      </c>
      <c r="L10" s="4"/>
      <c r="M10" s="7">
        <v>0</v>
      </c>
      <c r="N10" s="4"/>
      <c r="O10" s="7">
        <v>0</v>
      </c>
      <c r="P10" s="4"/>
      <c r="Q10" s="7">
        <v>1394767</v>
      </c>
      <c r="R10" s="4"/>
      <c r="S10" s="7">
        <v>5902</v>
      </c>
      <c r="T10" s="4"/>
      <c r="U10" s="7">
        <v>4654374251</v>
      </c>
      <c r="V10" s="4"/>
      <c r="W10" s="7">
        <v>8182934940.7377005</v>
      </c>
      <c r="X10" s="4"/>
      <c r="Y10" s="22">
        <f>W10/W21</f>
        <v>4.2613791653444826E-4</v>
      </c>
    </row>
    <row r="11" spans="1:25" ht="18.75" x14ac:dyDescent="0.45">
      <c r="A11" s="2" t="s">
        <v>17</v>
      </c>
      <c r="C11" s="7">
        <v>52934657</v>
      </c>
      <c r="D11" s="4"/>
      <c r="E11" s="7">
        <v>561302451632</v>
      </c>
      <c r="F11" s="4"/>
      <c r="G11" s="7">
        <v>606705092468.5</v>
      </c>
      <c r="H11" s="4"/>
      <c r="I11" s="7">
        <v>1425911</v>
      </c>
      <c r="J11" s="4"/>
      <c r="K11" s="7">
        <v>14268266918</v>
      </c>
      <c r="L11" s="4"/>
      <c r="M11" s="7">
        <v>0</v>
      </c>
      <c r="N11" s="4"/>
      <c r="O11" s="7">
        <v>0</v>
      </c>
      <c r="P11" s="4"/>
      <c r="Q11" s="7">
        <v>54360568</v>
      </c>
      <c r="R11" s="4"/>
      <c r="S11" s="7">
        <v>10220</v>
      </c>
      <c r="T11" s="4"/>
      <c r="U11" s="7">
        <v>575570718550</v>
      </c>
      <c r="V11" s="4"/>
      <c r="W11" s="7">
        <v>552259393180.48804</v>
      </c>
      <c r="X11" s="4"/>
      <c r="Y11" s="22">
        <f>W11/W21</f>
        <v>2.8759689390283217E-2</v>
      </c>
    </row>
    <row r="12" spans="1:25" ht="18.75" x14ac:dyDescent="0.45">
      <c r="A12" s="2" t="s">
        <v>18</v>
      </c>
      <c r="C12" s="7">
        <v>1800000</v>
      </c>
      <c r="D12" s="4"/>
      <c r="E12" s="7">
        <v>28880776307</v>
      </c>
      <c r="F12" s="4"/>
      <c r="G12" s="7">
        <v>28646532900</v>
      </c>
      <c r="H12" s="4"/>
      <c r="I12" s="7">
        <v>0</v>
      </c>
      <c r="J12" s="4"/>
      <c r="K12" s="7">
        <v>0</v>
      </c>
      <c r="L12" s="4"/>
      <c r="M12" s="7">
        <v>0</v>
      </c>
      <c r="N12" s="4"/>
      <c r="O12" s="7">
        <v>0</v>
      </c>
      <c r="P12" s="4"/>
      <c r="Q12" s="7">
        <v>1800000</v>
      </c>
      <c r="R12" s="4"/>
      <c r="S12" s="7">
        <v>14600</v>
      </c>
      <c r="T12" s="4"/>
      <c r="U12" s="7">
        <v>28880776307</v>
      </c>
      <c r="V12" s="4"/>
      <c r="W12" s="7">
        <v>26123634000</v>
      </c>
      <c r="X12" s="4"/>
      <c r="Y12" s="22">
        <f>W12/W21</f>
        <v>1.3604252075435526E-3</v>
      </c>
    </row>
    <row r="13" spans="1:25" ht="18.75" x14ac:dyDescent="0.45">
      <c r="A13" s="2" t="s">
        <v>19</v>
      </c>
      <c r="C13" s="7">
        <v>303736</v>
      </c>
      <c r="D13" s="4"/>
      <c r="E13" s="7">
        <v>6171439382</v>
      </c>
      <c r="F13" s="4"/>
      <c r="G13" s="7">
        <v>10290034437.6348</v>
      </c>
      <c r="H13" s="4"/>
      <c r="I13" s="7">
        <v>0</v>
      </c>
      <c r="J13" s="4"/>
      <c r="K13" s="7">
        <v>0</v>
      </c>
      <c r="L13" s="4"/>
      <c r="M13" s="7">
        <v>0</v>
      </c>
      <c r="N13" s="4"/>
      <c r="O13" s="7">
        <v>0</v>
      </c>
      <c r="P13" s="4"/>
      <c r="Q13" s="7">
        <v>303736</v>
      </c>
      <c r="R13" s="4"/>
      <c r="S13" s="7">
        <v>32666</v>
      </c>
      <c r="T13" s="4"/>
      <c r="U13" s="7">
        <v>6171439382</v>
      </c>
      <c r="V13" s="4"/>
      <c r="W13" s="7">
        <v>9862805226.9528008</v>
      </c>
      <c r="X13" s="4"/>
      <c r="Y13" s="22">
        <f>W13/W21</f>
        <v>5.1361953883747181E-4</v>
      </c>
    </row>
    <row r="14" spans="1:25" ht="18.75" x14ac:dyDescent="0.45">
      <c r="A14" s="2" t="s">
        <v>20</v>
      </c>
      <c r="C14" s="7">
        <v>776660</v>
      </c>
      <c r="D14" s="4"/>
      <c r="E14" s="7">
        <f>99292763719-1286</f>
        <v>99292762433</v>
      </c>
      <c r="F14" s="4"/>
      <c r="G14" s="7">
        <f>96863851056-1289</f>
        <v>96863849767</v>
      </c>
      <c r="H14" s="4"/>
      <c r="I14" s="7">
        <v>0</v>
      </c>
      <c r="J14" s="4"/>
      <c r="K14" s="7">
        <v>0</v>
      </c>
      <c r="L14" s="4"/>
      <c r="M14" s="7">
        <v>0</v>
      </c>
      <c r="N14" s="4"/>
      <c r="O14" s="7">
        <v>0</v>
      </c>
      <c r="P14" s="4"/>
      <c r="Q14" s="7">
        <v>776660</v>
      </c>
      <c r="R14" s="4"/>
      <c r="S14" s="7">
        <v>120500</v>
      </c>
      <c r="T14" s="4"/>
      <c r="U14" s="7">
        <v>99292763719</v>
      </c>
      <c r="V14" s="4"/>
      <c r="W14" s="7">
        <v>93525645245.787506</v>
      </c>
      <c r="X14" s="4"/>
      <c r="Y14" s="22">
        <f>W14/W21</f>
        <v>4.8704803223068105E-3</v>
      </c>
    </row>
    <row r="15" spans="1:25" ht="18.75" x14ac:dyDescent="0.45">
      <c r="A15" s="2" t="s">
        <v>23</v>
      </c>
      <c r="C15" s="7">
        <v>0</v>
      </c>
      <c r="D15" s="4"/>
      <c r="E15" s="7">
        <v>0</v>
      </c>
      <c r="F15" s="4"/>
      <c r="G15" s="7">
        <v>0</v>
      </c>
      <c r="H15" s="4"/>
      <c r="I15" s="7">
        <v>38137</v>
      </c>
      <c r="J15" s="4"/>
      <c r="K15" s="7">
        <v>26720136</v>
      </c>
      <c r="L15" s="4"/>
      <c r="M15" s="17">
        <v>0</v>
      </c>
      <c r="N15" s="4"/>
      <c r="O15" s="7">
        <v>0</v>
      </c>
      <c r="P15" s="4"/>
      <c r="Q15" s="7">
        <v>38137</v>
      </c>
      <c r="R15" s="4"/>
      <c r="S15" s="7">
        <v>700</v>
      </c>
      <c r="T15" s="4"/>
      <c r="U15" s="7">
        <v>26720136</v>
      </c>
      <c r="V15" s="4"/>
      <c r="W15" s="7">
        <v>26537059.395</v>
      </c>
      <c r="X15" s="4"/>
      <c r="Y15" s="22">
        <f>W15/W21</f>
        <v>1.3819549200175772E-6</v>
      </c>
    </row>
    <row r="16" spans="1:25" ht="18.75" x14ac:dyDescent="0.45">
      <c r="A16" s="2" t="s">
        <v>24</v>
      </c>
      <c r="C16" s="7">
        <v>0</v>
      </c>
      <c r="D16" s="4"/>
      <c r="E16" s="7">
        <v>0</v>
      </c>
      <c r="F16" s="4"/>
      <c r="G16" s="7">
        <v>0</v>
      </c>
      <c r="H16" s="4"/>
      <c r="I16" s="7">
        <v>25453</v>
      </c>
      <c r="J16" s="4"/>
      <c r="K16" s="7">
        <v>25476109</v>
      </c>
      <c r="L16" s="4"/>
      <c r="M16" s="17">
        <v>0</v>
      </c>
      <c r="N16" s="4"/>
      <c r="O16" s="7">
        <v>0</v>
      </c>
      <c r="P16" s="4"/>
      <c r="Q16" s="7">
        <v>25453</v>
      </c>
      <c r="R16" s="4"/>
      <c r="S16" s="7">
        <v>1000</v>
      </c>
      <c r="T16" s="4"/>
      <c r="U16" s="7">
        <f>25476109-1286</f>
        <v>25474823</v>
      </c>
      <c r="V16" s="4"/>
      <c r="W16" s="7">
        <f>25301554+5710</f>
        <v>25307264</v>
      </c>
      <c r="X16" s="4"/>
      <c r="Y16" s="22">
        <f>W16/W21</f>
        <v>1.3179115845658947E-6</v>
      </c>
    </row>
    <row r="17" spans="3:25" ht="18.75" thickBot="1" x14ac:dyDescent="0.45">
      <c r="C17" s="10">
        <f>SUM(C9:C16)</f>
        <v>57535222</v>
      </c>
      <c r="E17" s="10">
        <f>SUM(E9:E16)</f>
        <v>702786875657</v>
      </c>
      <c r="F17" s="4"/>
      <c r="G17" s="10">
        <f>SUM(G9:G16)</f>
        <v>753524505112.69666</v>
      </c>
      <c r="H17" s="4"/>
      <c r="I17" s="10">
        <f>SUM(I9:I16)</f>
        <v>1489501</v>
      </c>
      <c r="J17" s="4"/>
      <c r="K17" s="10">
        <f>SUM(K9:K16)</f>
        <v>14320463163</v>
      </c>
      <c r="L17" s="4"/>
      <c r="M17" s="18">
        <f>SUM(M9:M16)</f>
        <v>0</v>
      </c>
      <c r="N17" s="4"/>
      <c r="O17" s="10">
        <f>SUM(O9:O16)</f>
        <v>0</v>
      </c>
      <c r="P17" s="4"/>
      <c r="Q17" s="10">
        <f>SUM(Q9:Q16)</f>
        <v>59024723</v>
      </c>
      <c r="R17" s="4"/>
      <c r="S17" s="10">
        <f>SUM(S9:S16)</f>
        <v>206120</v>
      </c>
      <c r="T17" s="4"/>
      <c r="U17" s="10">
        <f>SUM(U9:U16)</f>
        <v>717107338820</v>
      </c>
      <c r="V17" s="4"/>
      <c r="W17" s="10">
        <f>SUM(W9:W16)</f>
        <v>696647657915.87024</v>
      </c>
      <c r="Y17" s="24">
        <f>SUM(Y9:Y16)</f>
        <v>3.6278912597111405E-2</v>
      </c>
    </row>
    <row r="18" spans="3:25" ht="18.75" thickTop="1" x14ac:dyDescent="0.4"/>
    <row r="21" spans="3:25" x14ac:dyDescent="0.4">
      <c r="W21" s="23">
        <v>19202550684260</v>
      </c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17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0"/>
  <sheetViews>
    <sheetView rightToLeft="1" view="pageBreakPreview" topLeftCell="A32" zoomScale="60" zoomScaleNormal="100" workbookViewId="0">
      <selection activeCell="Q52" sqref="Q52:Q64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9.140625" style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12.28515625" style="1" bestFit="1" customWidth="1"/>
    <col min="20" max="16384" width="9.140625" style="1"/>
  </cols>
  <sheetData>
    <row r="2" spans="1:17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7.75" x14ac:dyDescent="0.4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ht="27.75" x14ac:dyDescent="0.4">
      <c r="A6" s="46" t="s">
        <v>3</v>
      </c>
      <c r="C6" s="46" t="s">
        <v>181</v>
      </c>
      <c r="D6" s="46" t="s">
        <v>181</v>
      </c>
      <c r="E6" s="46" t="s">
        <v>181</v>
      </c>
      <c r="F6" s="46" t="s">
        <v>181</v>
      </c>
      <c r="G6" s="46" t="s">
        <v>181</v>
      </c>
      <c r="H6" s="46" t="s">
        <v>181</v>
      </c>
      <c r="I6" s="46" t="s">
        <v>181</v>
      </c>
      <c r="K6" s="46" t="s">
        <v>182</v>
      </c>
      <c r="L6" s="46" t="s">
        <v>182</v>
      </c>
      <c r="M6" s="46" t="s">
        <v>182</v>
      </c>
      <c r="N6" s="46" t="s">
        <v>182</v>
      </c>
      <c r="O6" s="46" t="s">
        <v>182</v>
      </c>
      <c r="P6" s="46" t="s">
        <v>182</v>
      </c>
      <c r="Q6" s="46" t="s">
        <v>182</v>
      </c>
    </row>
    <row r="7" spans="1:17" ht="27.75" x14ac:dyDescent="0.4">
      <c r="A7" s="46" t="s">
        <v>3</v>
      </c>
      <c r="C7" s="46" t="s">
        <v>7</v>
      </c>
      <c r="E7" s="46" t="s">
        <v>213</v>
      </c>
      <c r="G7" s="46" t="s">
        <v>214</v>
      </c>
      <c r="I7" s="46" t="s">
        <v>243</v>
      </c>
      <c r="K7" s="46" t="s">
        <v>7</v>
      </c>
      <c r="M7" s="46" t="s">
        <v>213</v>
      </c>
      <c r="O7" s="46" t="s">
        <v>214</v>
      </c>
      <c r="Q7" s="46" t="s">
        <v>243</v>
      </c>
    </row>
    <row r="8" spans="1:17" ht="27.75" customHeight="1" x14ac:dyDescent="0.45">
      <c r="A8" s="2" t="s">
        <v>220</v>
      </c>
      <c r="C8" s="7">
        <v>0</v>
      </c>
      <c r="D8" s="4"/>
      <c r="E8" s="7">
        <v>0</v>
      </c>
      <c r="F8" s="4"/>
      <c r="G8" s="7">
        <v>0</v>
      </c>
      <c r="H8" s="4"/>
      <c r="I8" s="7">
        <v>0</v>
      </c>
      <c r="J8" s="4"/>
      <c r="K8" s="19">
        <v>160000</v>
      </c>
      <c r="L8" s="19"/>
      <c r="M8" s="19">
        <v>1612212956</v>
      </c>
      <c r="N8" s="19"/>
      <c r="O8" s="19">
        <v>2129924573</v>
      </c>
      <c r="P8" s="19"/>
      <c r="Q8" s="19">
        <v>-517711617</v>
      </c>
    </row>
    <row r="9" spans="1:17" ht="27.75" customHeight="1" x14ac:dyDescent="0.45">
      <c r="A9" s="2" t="s">
        <v>219</v>
      </c>
      <c r="C9" s="7">
        <v>0</v>
      </c>
      <c r="D9" s="4"/>
      <c r="E9" s="7">
        <v>0</v>
      </c>
      <c r="F9" s="4"/>
      <c r="G9" s="7">
        <v>0</v>
      </c>
      <c r="H9" s="4"/>
      <c r="I9" s="7">
        <v>0</v>
      </c>
      <c r="J9" s="4"/>
      <c r="K9" s="19">
        <v>2929830</v>
      </c>
      <c r="L9" s="19"/>
      <c r="M9" s="30">
        <v>12580690020</v>
      </c>
      <c r="N9" s="19"/>
      <c r="O9" s="19">
        <v>27753215713</v>
      </c>
      <c r="P9" s="19"/>
      <c r="Q9" s="19">
        <v>-15172525693</v>
      </c>
    </row>
    <row r="10" spans="1:17" ht="27.75" customHeight="1" x14ac:dyDescent="0.45">
      <c r="A10" s="2" t="s">
        <v>218</v>
      </c>
      <c r="C10" s="7">
        <v>0</v>
      </c>
      <c r="D10" s="4"/>
      <c r="E10" s="7">
        <v>0</v>
      </c>
      <c r="F10" s="4"/>
      <c r="G10" s="7">
        <v>0</v>
      </c>
      <c r="H10" s="4"/>
      <c r="I10" s="7">
        <v>0</v>
      </c>
      <c r="J10" s="4"/>
      <c r="K10" s="19">
        <v>30434</v>
      </c>
      <c r="L10" s="19"/>
      <c r="M10" s="19">
        <v>877469035</v>
      </c>
      <c r="N10" s="19"/>
      <c r="O10" s="19">
        <v>1041406650</v>
      </c>
      <c r="P10" s="19"/>
      <c r="Q10" s="19">
        <v>-163937615</v>
      </c>
    </row>
    <row r="11" spans="1:17" ht="27.75" customHeight="1" x14ac:dyDescent="0.45">
      <c r="A11" s="2" t="s">
        <v>216</v>
      </c>
      <c r="C11" s="7">
        <v>0</v>
      </c>
      <c r="D11" s="4"/>
      <c r="E11" s="7">
        <v>0</v>
      </c>
      <c r="F11" s="4"/>
      <c r="G11" s="7">
        <v>0</v>
      </c>
      <c r="H11" s="4"/>
      <c r="I11" s="7">
        <v>0</v>
      </c>
      <c r="J11" s="4"/>
      <c r="K11" s="19">
        <v>94736</v>
      </c>
      <c r="L11" s="19"/>
      <c r="M11" s="19">
        <v>1202917270</v>
      </c>
      <c r="N11" s="19"/>
      <c r="O11" s="19">
        <v>2757236183</v>
      </c>
      <c r="P11" s="19"/>
      <c r="Q11" s="19">
        <v>-1554318913</v>
      </c>
    </row>
    <row r="12" spans="1:17" ht="27.75" customHeight="1" x14ac:dyDescent="0.45">
      <c r="A12" s="2" t="s">
        <v>217</v>
      </c>
      <c r="C12" s="7">
        <v>0</v>
      </c>
      <c r="D12" s="4"/>
      <c r="E12" s="7">
        <v>0</v>
      </c>
      <c r="F12" s="4"/>
      <c r="G12" s="7">
        <v>0</v>
      </c>
      <c r="H12" s="4"/>
      <c r="I12" s="7">
        <v>0</v>
      </c>
      <c r="J12" s="4"/>
      <c r="K12" s="19">
        <v>75187</v>
      </c>
      <c r="L12" s="19"/>
      <c r="M12" s="19">
        <v>828228707</v>
      </c>
      <c r="N12" s="19"/>
      <c r="O12" s="19">
        <v>942293792</v>
      </c>
      <c r="P12" s="19"/>
      <c r="Q12" s="19">
        <v>-114065085</v>
      </c>
    </row>
    <row r="13" spans="1:17" ht="27.75" customHeight="1" x14ac:dyDescent="0.45">
      <c r="A13" s="2" t="s">
        <v>201</v>
      </c>
      <c r="C13" s="7">
        <v>0</v>
      </c>
      <c r="D13" s="4"/>
      <c r="E13" s="7">
        <v>0</v>
      </c>
      <c r="F13" s="4"/>
      <c r="G13" s="7">
        <v>0</v>
      </c>
      <c r="H13" s="4"/>
      <c r="I13" s="7">
        <v>0</v>
      </c>
      <c r="J13" s="4"/>
      <c r="K13" s="19">
        <v>7803879</v>
      </c>
      <c r="L13" s="19"/>
      <c r="M13" s="19">
        <v>55022985604</v>
      </c>
      <c r="N13" s="19"/>
      <c r="O13" s="19">
        <v>52865278924</v>
      </c>
      <c r="P13" s="19"/>
      <c r="Q13" s="19">
        <v>2157706680</v>
      </c>
    </row>
    <row r="14" spans="1:17" ht="27.75" customHeight="1" x14ac:dyDescent="0.45">
      <c r="A14" s="2" t="s">
        <v>15</v>
      </c>
      <c r="C14" s="7">
        <v>0</v>
      </c>
      <c r="D14" s="4"/>
      <c r="E14" s="7">
        <v>0</v>
      </c>
      <c r="F14" s="4"/>
      <c r="G14" s="7">
        <v>0</v>
      </c>
      <c r="H14" s="4"/>
      <c r="I14" s="7">
        <v>0</v>
      </c>
      <c r="J14" s="4"/>
      <c r="K14" s="19">
        <v>325402</v>
      </c>
      <c r="L14" s="19"/>
      <c r="M14" s="19">
        <v>4209585480</v>
      </c>
      <c r="N14" s="19"/>
      <c r="O14" s="19">
        <v>4342191929</v>
      </c>
      <c r="P14" s="19"/>
      <c r="Q14" s="19">
        <v>-132606449</v>
      </c>
    </row>
    <row r="15" spans="1:17" ht="27.75" customHeight="1" x14ac:dyDescent="0.45">
      <c r="A15" s="2" t="s">
        <v>16</v>
      </c>
      <c r="C15" s="7">
        <v>0</v>
      </c>
      <c r="D15" s="4"/>
      <c r="E15" s="7">
        <v>0</v>
      </c>
      <c r="F15" s="4"/>
      <c r="G15" s="7">
        <v>0</v>
      </c>
      <c r="H15" s="4"/>
      <c r="I15" s="7">
        <v>0</v>
      </c>
      <c r="J15" s="4"/>
      <c r="K15" s="19">
        <v>1394767</v>
      </c>
      <c r="L15" s="19"/>
      <c r="M15" s="19">
        <v>6439744980</v>
      </c>
      <c r="N15" s="19"/>
      <c r="O15" s="19">
        <v>4654252045</v>
      </c>
      <c r="P15" s="19"/>
      <c r="Q15" s="19">
        <v>1785492935</v>
      </c>
    </row>
    <row r="16" spans="1:17" ht="27.75" customHeight="1" x14ac:dyDescent="0.45">
      <c r="A16" s="2" t="s">
        <v>19</v>
      </c>
      <c r="C16" s="7">
        <v>0</v>
      </c>
      <c r="D16" s="4"/>
      <c r="E16" s="7">
        <v>0</v>
      </c>
      <c r="F16" s="4"/>
      <c r="G16" s="7">
        <v>0</v>
      </c>
      <c r="H16" s="4"/>
      <c r="I16" s="7">
        <v>0</v>
      </c>
      <c r="J16" s="4"/>
      <c r="K16" s="19">
        <v>303736</v>
      </c>
      <c r="L16" s="19"/>
      <c r="M16" s="19">
        <v>11325348231</v>
      </c>
      <c r="N16" s="19"/>
      <c r="O16" s="19">
        <v>10347970941</v>
      </c>
      <c r="P16" s="19"/>
      <c r="Q16" s="19">
        <v>977377290</v>
      </c>
    </row>
    <row r="17" spans="1:17" ht="27.75" customHeight="1" x14ac:dyDescent="0.45">
      <c r="A17" s="2" t="s">
        <v>244</v>
      </c>
      <c r="C17" s="7">
        <v>0</v>
      </c>
      <c r="D17" s="4"/>
      <c r="E17" s="7">
        <v>0</v>
      </c>
      <c r="F17" s="4"/>
      <c r="G17" s="7">
        <v>0</v>
      </c>
      <c r="H17" s="4"/>
      <c r="I17" s="7">
        <v>0</v>
      </c>
      <c r="J17" s="4"/>
      <c r="K17" s="19">
        <v>19805</v>
      </c>
      <c r="L17" s="19"/>
      <c r="M17" s="19">
        <v>635433338</v>
      </c>
      <c r="N17" s="19"/>
      <c r="O17" s="19">
        <v>525555789</v>
      </c>
      <c r="P17" s="19"/>
      <c r="Q17" s="19">
        <v>109877549</v>
      </c>
    </row>
    <row r="18" spans="1:17" ht="27.75" customHeight="1" x14ac:dyDescent="0.45">
      <c r="A18" s="2" t="s">
        <v>200</v>
      </c>
      <c r="C18" s="7">
        <v>0</v>
      </c>
      <c r="D18" s="4"/>
      <c r="E18" s="7">
        <v>0</v>
      </c>
      <c r="F18" s="4"/>
      <c r="G18" s="7">
        <v>0</v>
      </c>
      <c r="H18" s="4"/>
      <c r="I18" s="7">
        <v>0</v>
      </c>
      <c r="J18" s="4"/>
      <c r="K18" s="19">
        <v>200000</v>
      </c>
      <c r="L18" s="19"/>
      <c r="M18" s="19">
        <v>3186901951</v>
      </c>
      <c r="N18" s="19"/>
      <c r="O18" s="19">
        <v>2529130220</v>
      </c>
      <c r="P18" s="19"/>
      <c r="Q18" s="19">
        <v>657771731</v>
      </c>
    </row>
    <row r="19" spans="1:17" ht="27.75" customHeight="1" x14ac:dyDescent="0.45">
      <c r="A19" s="2" t="s">
        <v>236</v>
      </c>
      <c r="C19" s="7">
        <v>0</v>
      </c>
      <c r="D19" s="4"/>
      <c r="E19" s="7">
        <v>0</v>
      </c>
      <c r="F19" s="4"/>
      <c r="G19" s="7">
        <v>0</v>
      </c>
      <c r="H19" s="4"/>
      <c r="I19" s="7">
        <v>0</v>
      </c>
      <c r="J19" s="4"/>
      <c r="K19" s="19">
        <v>1327</v>
      </c>
      <c r="L19" s="19"/>
      <c r="M19" s="19">
        <v>76613583</v>
      </c>
      <c r="N19" s="19"/>
      <c r="O19" s="19">
        <v>57516812</v>
      </c>
      <c r="P19" s="19"/>
      <c r="Q19" s="19">
        <v>19096771</v>
      </c>
    </row>
    <row r="20" spans="1:17" ht="27.75" customHeight="1" x14ac:dyDescent="0.45">
      <c r="A20" s="2" t="s">
        <v>205</v>
      </c>
      <c r="C20" s="7">
        <v>0</v>
      </c>
      <c r="D20" s="4"/>
      <c r="E20" s="7">
        <v>0</v>
      </c>
      <c r="F20" s="4"/>
      <c r="G20" s="7">
        <v>0</v>
      </c>
      <c r="H20" s="4"/>
      <c r="I20" s="7">
        <v>0</v>
      </c>
      <c r="J20" s="4"/>
      <c r="K20" s="19">
        <v>13766</v>
      </c>
      <c r="L20" s="19"/>
      <c r="M20" s="19">
        <v>862097817</v>
      </c>
      <c r="N20" s="19"/>
      <c r="O20" s="19">
        <v>442817088</v>
      </c>
      <c r="P20" s="19"/>
      <c r="Q20" s="19">
        <v>419280729</v>
      </c>
    </row>
    <row r="21" spans="1:17" ht="27.75" customHeight="1" x14ac:dyDescent="0.45">
      <c r="A21" s="2" t="s">
        <v>281</v>
      </c>
      <c r="C21" s="7">
        <v>0</v>
      </c>
      <c r="D21" s="4"/>
      <c r="E21" s="7">
        <v>0</v>
      </c>
      <c r="F21" s="4"/>
      <c r="G21" s="7">
        <v>0</v>
      </c>
      <c r="H21" s="4"/>
      <c r="I21" s="7">
        <v>0</v>
      </c>
      <c r="J21" s="4"/>
      <c r="K21" s="19">
        <v>1500000</v>
      </c>
      <c r="L21" s="19"/>
      <c r="M21" s="19">
        <v>14814079901</v>
      </c>
      <c r="N21" s="19"/>
      <c r="O21" s="19">
        <v>16325082443</v>
      </c>
      <c r="P21" s="19"/>
      <c r="Q21" s="19">
        <v>-1511002542</v>
      </c>
    </row>
    <row r="22" spans="1:17" ht="27.75" customHeight="1" x14ac:dyDescent="0.45">
      <c r="A22" s="2" t="s">
        <v>226</v>
      </c>
      <c r="C22" s="7">
        <v>0</v>
      </c>
      <c r="D22" s="4"/>
      <c r="E22" s="7">
        <v>0</v>
      </c>
      <c r="F22" s="4"/>
      <c r="G22" s="7">
        <v>0</v>
      </c>
      <c r="H22" s="4"/>
      <c r="I22" s="7">
        <v>0</v>
      </c>
      <c r="J22" s="4"/>
      <c r="K22" s="19">
        <v>250000</v>
      </c>
      <c r="L22" s="19"/>
      <c r="M22" s="19">
        <v>8443763559</v>
      </c>
      <c r="N22" s="19"/>
      <c r="O22" s="19">
        <v>8497455290</v>
      </c>
      <c r="P22" s="19"/>
      <c r="Q22" s="19">
        <v>-53691731</v>
      </c>
    </row>
    <row r="23" spans="1:17" ht="27.75" customHeight="1" x14ac:dyDescent="0.45">
      <c r="A23" s="2" t="s">
        <v>211</v>
      </c>
      <c r="C23" s="7">
        <v>0</v>
      </c>
      <c r="D23" s="4"/>
      <c r="E23" s="7">
        <v>0</v>
      </c>
      <c r="F23" s="4"/>
      <c r="G23" s="7">
        <v>0</v>
      </c>
      <c r="H23" s="4"/>
      <c r="I23" s="7">
        <v>0</v>
      </c>
      <c r="J23" s="4"/>
      <c r="K23" s="19">
        <v>24768</v>
      </c>
      <c r="L23" s="19"/>
      <c r="M23" s="19">
        <v>118179040</v>
      </c>
      <c r="N23" s="19"/>
      <c r="O23" s="19">
        <v>54564932</v>
      </c>
      <c r="P23" s="19"/>
      <c r="Q23" s="19">
        <v>63614108</v>
      </c>
    </row>
    <row r="24" spans="1:17" ht="27.75" customHeight="1" x14ac:dyDescent="0.45">
      <c r="A24" s="2" t="s">
        <v>222</v>
      </c>
      <c r="C24" s="7">
        <v>0</v>
      </c>
      <c r="D24" s="4"/>
      <c r="E24" s="7">
        <v>0</v>
      </c>
      <c r="F24" s="4"/>
      <c r="G24" s="7">
        <v>0</v>
      </c>
      <c r="H24" s="4"/>
      <c r="I24" s="7">
        <v>0</v>
      </c>
      <c r="J24" s="4"/>
      <c r="K24" s="19">
        <v>180000</v>
      </c>
      <c r="L24" s="19"/>
      <c r="M24" s="19">
        <v>16540201678</v>
      </c>
      <c r="N24" s="19"/>
      <c r="O24" s="19">
        <v>16919900497</v>
      </c>
      <c r="P24" s="19"/>
      <c r="Q24" s="19">
        <v>-379698819</v>
      </c>
    </row>
    <row r="25" spans="1:17" ht="27.75" customHeight="1" x14ac:dyDescent="0.45">
      <c r="A25" s="2" t="s">
        <v>229</v>
      </c>
      <c r="C25" s="7">
        <v>0</v>
      </c>
      <c r="D25" s="4"/>
      <c r="E25" s="7">
        <v>0</v>
      </c>
      <c r="F25" s="4"/>
      <c r="G25" s="7">
        <v>0</v>
      </c>
      <c r="H25" s="4"/>
      <c r="I25" s="7">
        <v>0</v>
      </c>
      <c r="J25" s="4"/>
      <c r="K25" s="19">
        <v>500000</v>
      </c>
      <c r="L25" s="19"/>
      <c r="M25" s="19">
        <v>30288703525</v>
      </c>
      <c r="N25" s="19"/>
      <c r="O25" s="19">
        <v>30738224938</v>
      </c>
      <c r="P25" s="19"/>
      <c r="Q25" s="19">
        <v>-449521413</v>
      </c>
    </row>
    <row r="26" spans="1:17" ht="27.75" customHeight="1" x14ac:dyDescent="0.45">
      <c r="A26" s="2" t="s">
        <v>224</v>
      </c>
      <c r="C26" s="7">
        <v>0</v>
      </c>
      <c r="D26" s="4"/>
      <c r="E26" s="7">
        <v>0</v>
      </c>
      <c r="F26" s="4"/>
      <c r="G26" s="7">
        <v>0</v>
      </c>
      <c r="H26" s="4"/>
      <c r="I26" s="7">
        <v>0</v>
      </c>
      <c r="J26" s="4"/>
      <c r="K26" s="19">
        <v>100000</v>
      </c>
      <c r="L26" s="19"/>
      <c r="M26" s="19">
        <v>3498350298</v>
      </c>
      <c r="N26" s="19"/>
      <c r="O26" s="19">
        <v>3435439794</v>
      </c>
      <c r="P26" s="19"/>
      <c r="Q26" s="19">
        <v>62910504</v>
      </c>
    </row>
    <row r="27" spans="1:17" ht="27.75" customHeight="1" x14ac:dyDescent="0.45">
      <c r="A27" s="2" t="s">
        <v>234</v>
      </c>
      <c r="C27" s="7">
        <v>0</v>
      </c>
      <c r="D27" s="4"/>
      <c r="E27" s="7">
        <v>0</v>
      </c>
      <c r="F27" s="4"/>
      <c r="G27" s="7">
        <v>0</v>
      </c>
      <c r="H27" s="4"/>
      <c r="I27" s="7">
        <v>0</v>
      </c>
      <c r="J27" s="4"/>
      <c r="K27" s="19">
        <v>33612</v>
      </c>
      <c r="L27" s="19"/>
      <c r="M27" s="19">
        <v>1569362060</v>
      </c>
      <c r="N27" s="19"/>
      <c r="O27" s="19">
        <v>1495896850</v>
      </c>
      <c r="P27" s="19"/>
      <c r="Q27" s="19">
        <v>73465210</v>
      </c>
    </row>
    <row r="28" spans="1:17" ht="27.75" customHeight="1" x14ac:dyDescent="0.45">
      <c r="A28" s="2" t="s">
        <v>238</v>
      </c>
      <c r="C28" s="7">
        <v>0</v>
      </c>
      <c r="D28" s="4"/>
      <c r="E28" s="7">
        <v>0</v>
      </c>
      <c r="F28" s="4"/>
      <c r="G28" s="7">
        <v>0</v>
      </c>
      <c r="H28" s="4"/>
      <c r="I28" s="7">
        <v>0</v>
      </c>
      <c r="J28" s="4"/>
      <c r="K28" s="19">
        <v>3100000</v>
      </c>
      <c r="L28" s="19"/>
      <c r="M28" s="19">
        <v>38873506713</v>
      </c>
      <c r="N28" s="19"/>
      <c r="O28" s="19">
        <v>37429108944</v>
      </c>
      <c r="P28" s="19"/>
      <c r="Q28" s="19">
        <v>1444397769</v>
      </c>
    </row>
    <row r="29" spans="1:17" ht="27.75" customHeight="1" x14ac:dyDescent="0.45">
      <c r="A29" s="2" t="s">
        <v>245</v>
      </c>
      <c r="C29" s="7">
        <v>0</v>
      </c>
      <c r="D29" s="4"/>
      <c r="E29" s="7">
        <v>0</v>
      </c>
      <c r="F29" s="4"/>
      <c r="G29" s="7">
        <v>0</v>
      </c>
      <c r="H29" s="4"/>
      <c r="I29" s="7">
        <v>0</v>
      </c>
      <c r="J29" s="4"/>
      <c r="K29" s="19">
        <v>14754</v>
      </c>
      <c r="L29" s="19"/>
      <c r="M29" s="19">
        <v>67464588</v>
      </c>
      <c r="N29" s="19"/>
      <c r="O29" s="19">
        <v>32385419</v>
      </c>
      <c r="P29" s="19"/>
      <c r="Q29" s="19">
        <v>35079169</v>
      </c>
    </row>
    <row r="30" spans="1:17" ht="27.75" customHeight="1" x14ac:dyDescent="0.45">
      <c r="A30" s="2" t="s">
        <v>195</v>
      </c>
      <c r="C30" s="7">
        <v>0</v>
      </c>
      <c r="D30" s="4"/>
      <c r="E30" s="7">
        <v>0</v>
      </c>
      <c r="F30" s="4"/>
      <c r="G30" s="7">
        <v>0</v>
      </c>
      <c r="H30" s="4"/>
      <c r="I30" s="7">
        <v>0</v>
      </c>
      <c r="J30" s="4"/>
      <c r="K30" s="19">
        <v>9672386</v>
      </c>
      <c r="L30" s="19"/>
      <c r="M30" s="19">
        <v>106398108422</v>
      </c>
      <c r="N30" s="19"/>
      <c r="O30" s="19">
        <v>98528221995</v>
      </c>
      <c r="P30" s="19"/>
      <c r="Q30" s="19">
        <v>7869886427</v>
      </c>
    </row>
    <row r="31" spans="1:17" ht="27.75" customHeight="1" x14ac:dyDescent="0.45">
      <c r="A31" s="2" t="s">
        <v>231</v>
      </c>
      <c r="C31" s="7">
        <v>0</v>
      </c>
      <c r="D31" s="4"/>
      <c r="E31" s="7">
        <v>0</v>
      </c>
      <c r="F31" s="4"/>
      <c r="G31" s="7">
        <v>0</v>
      </c>
      <c r="H31" s="4"/>
      <c r="I31" s="7">
        <v>0</v>
      </c>
      <c r="J31" s="4"/>
      <c r="K31" s="19">
        <v>23778</v>
      </c>
      <c r="L31" s="19"/>
      <c r="M31" s="19">
        <v>910138681</v>
      </c>
      <c r="N31" s="19"/>
      <c r="O31" s="19">
        <v>905192681</v>
      </c>
      <c r="P31" s="19"/>
      <c r="Q31" s="19">
        <v>4946000</v>
      </c>
    </row>
    <row r="32" spans="1:17" ht="27.75" customHeight="1" x14ac:dyDescent="0.45">
      <c r="A32" s="2" t="s">
        <v>207</v>
      </c>
      <c r="C32" s="7">
        <v>0</v>
      </c>
      <c r="D32" s="4"/>
      <c r="E32" s="7">
        <v>0</v>
      </c>
      <c r="F32" s="4"/>
      <c r="G32" s="7">
        <v>0</v>
      </c>
      <c r="H32" s="4"/>
      <c r="I32" s="7">
        <v>0</v>
      </c>
      <c r="J32" s="4"/>
      <c r="K32" s="19">
        <v>1294</v>
      </c>
      <c r="L32" s="19"/>
      <c r="M32" s="19">
        <v>63041599</v>
      </c>
      <c r="N32" s="19"/>
      <c r="O32" s="19">
        <v>70476282</v>
      </c>
      <c r="P32" s="19"/>
      <c r="Q32" s="19">
        <v>-7434683</v>
      </c>
    </row>
    <row r="33" spans="1:17" ht="27.75" customHeight="1" x14ac:dyDescent="0.45">
      <c r="A33" s="2" t="s">
        <v>232</v>
      </c>
      <c r="C33" s="7">
        <v>0</v>
      </c>
      <c r="D33" s="4"/>
      <c r="E33" s="7">
        <v>0</v>
      </c>
      <c r="F33" s="4"/>
      <c r="G33" s="7">
        <v>0</v>
      </c>
      <c r="H33" s="4"/>
      <c r="I33" s="7">
        <v>0</v>
      </c>
      <c r="J33" s="4"/>
      <c r="K33" s="19">
        <v>18975</v>
      </c>
      <c r="L33" s="19"/>
      <c r="M33" s="19">
        <v>302133102</v>
      </c>
      <c r="N33" s="19"/>
      <c r="O33" s="19">
        <v>289398120</v>
      </c>
      <c r="P33" s="19"/>
      <c r="Q33" s="19">
        <v>12734982</v>
      </c>
    </row>
    <row r="34" spans="1:17" ht="27.75" customHeight="1" x14ac:dyDescent="0.45">
      <c r="A34" s="2" t="s">
        <v>240</v>
      </c>
      <c r="C34" s="7">
        <v>0</v>
      </c>
      <c r="D34" s="4"/>
      <c r="E34" s="7">
        <v>0</v>
      </c>
      <c r="F34" s="4"/>
      <c r="G34" s="7">
        <v>0</v>
      </c>
      <c r="H34" s="4"/>
      <c r="I34" s="7">
        <v>0</v>
      </c>
      <c r="J34" s="4"/>
      <c r="K34" s="19">
        <v>585210</v>
      </c>
      <c r="L34" s="19"/>
      <c r="M34" s="19">
        <v>10333871706</v>
      </c>
      <c r="N34" s="19"/>
      <c r="O34" s="19">
        <v>10533284562</v>
      </c>
      <c r="P34" s="19"/>
      <c r="Q34" s="19">
        <v>-199412856</v>
      </c>
    </row>
    <row r="35" spans="1:17" ht="27.75" customHeight="1" x14ac:dyDescent="0.45">
      <c r="A35" s="2" t="s">
        <v>223</v>
      </c>
      <c r="C35" s="7">
        <v>0</v>
      </c>
      <c r="D35" s="4"/>
      <c r="E35" s="7">
        <v>0</v>
      </c>
      <c r="F35" s="4"/>
      <c r="G35" s="7">
        <v>0</v>
      </c>
      <c r="H35" s="4"/>
      <c r="I35" s="7">
        <v>0</v>
      </c>
      <c r="J35" s="4"/>
      <c r="K35" s="19">
        <v>639000</v>
      </c>
      <c r="L35" s="19"/>
      <c r="M35" s="19">
        <v>10161687569</v>
      </c>
      <c r="N35" s="19"/>
      <c r="O35" s="19">
        <v>9949458562</v>
      </c>
      <c r="P35" s="19"/>
      <c r="Q35" s="19">
        <v>212229007</v>
      </c>
    </row>
    <row r="36" spans="1:17" ht="27.75" customHeight="1" x14ac:dyDescent="0.45">
      <c r="A36" s="2" t="s">
        <v>225</v>
      </c>
      <c r="C36" s="7">
        <v>0</v>
      </c>
      <c r="D36" s="4"/>
      <c r="E36" s="7">
        <v>0</v>
      </c>
      <c r="F36" s="4"/>
      <c r="G36" s="7">
        <v>0</v>
      </c>
      <c r="H36" s="4"/>
      <c r="I36" s="7">
        <v>0</v>
      </c>
      <c r="J36" s="4"/>
      <c r="K36" s="19">
        <v>200000</v>
      </c>
      <c r="L36" s="19"/>
      <c r="M36" s="19">
        <v>7038800734</v>
      </c>
      <c r="N36" s="19"/>
      <c r="O36" s="19">
        <v>6695478829</v>
      </c>
      <c r="P36" s="19"/>
      <c r="Q36" s="19">
        <v>343321905</v>
      </c>
    </row>
    <row r="37" spans="1:17" ht="27.75" customHeight="1" x14ac:dyDescent="0.45">
      <c r="A37" s="2" t="s">
        <v>228</v>
      </c>
      <c r="C37" s="7">
        <v>0</v>
      </c>
      <c r="D37" s="4"/>
      <c r="E37" s="7">
        <v>0</v>
      </c>
      <c r="F37" s="4"/>
      <c r="G37" s="7">
        <v>0</v>
      </c>
      <c r="H37" s="4"/>
      <c r="I37" s="7">
        <v>0</v>
      </c>
      <c r="J37" s="4"/>
      <c r="K37" s="19">
        <v>250000</v>
      </c>
      <c r="L37" s="19"/>
      <c r="M37" s="19">
        <v>16565843440</v>
      </c>
      <c r="N37" s="19"/>
      <c r="O37" s="19">
        <v>16912491576</v>
      </c>
      <c r="P37" s="19"/>
      <c r="Q37" s="19">
        <v>-346648136</v>
      </c>
    </row>
    <row r="38" spans="1:17" ht="27.75" customHeight="1" x14ac:dyDescent="0.45">
      <c r="A38" s="2" t="s">
        <v>235</v>
      </c>
      <c r="C38" s="7">
        <v>0</v>
      </c>
      <c r="D38" s="4"/>
      <c r="E38" s="7">
        <v>0</v>
      </c>
      <c r="F38" s="4"/>
      <c r="G38" s="7">
        <v>0</v>
      </c>
      <c r="H38" s="4"/>
      <c r="I38" s="7">
        <v>0</v>
      </c>
      <c r="J38" s="4"/>
      <c r="K38" s="19">
        <v>148610</v>
      </c>
      <c r="L38" s="19"/>
      <c r="M38" s="19">
        <v>643430467</v>
      </c>
      <c r="N38" s="19"/>
      <c r="O38" s="19">
        <v>466248911</v>
      </c>
      <c r="P38" s="19"/>
      <c r="Q38" s="19">
        <v>177181556</v>
      </c>
    </row>
    <row r="39" spans="1:17" ht="27.75" customHeight="1" x14ac:dyDescent="0.45">
      <c r="A39" s="2" t="s">
        <v>221</v>
      </c>
      <c r="C39" s="7">
        <v>0</v>
      </c>
      <c r="D39" s="4"/>
      <c r="E39" s="7">
        <v>0</v>
      </c>
      <c r="F39" s="4"/>
      <c r="G39" s="7">
        <v>0</v>
      </c>
      <c r="H39" s="4"/>
      <c r="I39" s="7">
        <v>0</v>
      </c>
      <c r="J39" s="4"/>
      <c r="K39" s="19">
        <v>3500000</v>
      </c>
      <c r="L39" s="19"/>
      <c r="M39" s="19">
        <v>30653981824</v>
      </c>
      <c r="N39" s="19"/>
      <c r="O39" s="19">
        <v>31417265429</v>
      </c>
      <c r="P39" s="19"/>
      <c r="Q39" s="19">
        <v>-763283605</v>
      </c>
    </row>
    <row r="40" spans="1:17" ht="27.75" customHeight="1" x14ac:dyDescent="0.45">
      <c r="A40" s="2" t="s">
        <v>197</v>
      </c>
      <c r="C40" s="7">
        <v>0</v>
      </c>
      <c r="D40" s="4"/>
      <c r="E40" s="7">
        <v>0</v>
      </c>
      <c r="F40" s="4"/>
      <c r="G40" s="7">
        <v>0</v>
      </c>
      <c r="H40" s="4"/>
      <c r="I40" s="7">
        <v>0</v>
      </c>
      <c r="J40" s="4"/>
      <c r="K40" s="19">
        <v>3427469</v>
      </c>
      <c r="L40" s="19"/>
      <c r="M40" s="19">
        <v>18614905129</v>
      </c>
      <c r="N40" s="19"/>
      <c r="O40" s="19">
        <v>19669904403</v>
      </c>
      <c r="P40" s="19"/>
      <c r="Q40" s="19">
        <v>-1054999274</v>
      </c>
    </row>
    <row r="41" spans="1:17" ht="27.75" customHeight="1" x14ac:dyDescent="0.45">
      <c r="A41" s="2" t="s">
        <v>17</v>
      </c>
      <c r="C41" s="7">
        <v>0</v>
      </c>
      <c r="D41" s="4"/>
      <c r="E41" s="7">
        <v>0</v>
      </c>
      <c r="F41" s="4"/>
      <c r="G41" s="7">
        <v>0</v>
      </c>
      <c r="H41" s="4"/>
      <c r="I41" s="7">
        <v>0</v>
      </c>
      <c r="J41" s="4"/>
      <c r="K41" s="19">
        <v>506710</v>
      </c>
      <c r="L41" s="19"/>
      <c r="M41" s="19">
        <v>6558256735</v>
      </c>
      <c r="N41" s="19"/>
      <c r="O41" s="19">
        <v>6390052205</v>
      </c>
      <c r="P41" s="19"/>
      <c r="Q41" s="19">
        <v>168204530</v>
      </c>
    </row>
    <row r="42" spans="1:17" ht="27.75" customHeight="1" x14ac:dyDescent="0.45">
      <c r="A42" s="2" t="s">
        <v>239</v>
      </c>
      <c r="C42" s="7">
        <v>0</v>
      </c>
      <c r="D42" s="4"/>
      <c r="E42" s="7">
        <v>0</v>
      </c>
      <c r="F42" s="4"/>
      <c r="G42" s="7">
        <v>0</v>
      </c>
      <c r="H42" s="4"/>
      <c r="I42" s="7">
        <v>0</v>
      </c>
      <c r="J42" s="4"/>
      <c r="K42" s="19">
        <v>1700000</v>
      </c>
      <c r="L42" s="19"/>
      <c r="M42" s="19">
        <v>11862992785</v>
      </c>
      <c r="N42" s="19"/>
      <c r="O42" s="19">
        <v>12137363440</v>
      </c>
      <c r="P42" s="19"/>
      <c r="Q42" s="19">
        <v>-274370655</v>
      </c>
    </row>
    <row r="43" spans="1:17" ht="27.75" customHeight="1" x14ac:dyDescent="0.45">
      <c r="A43" s="2" t="s">
        <v>227</v>
      </c>
      <c r="C43" s="7">
        <v>0</v>
      </c>
      <c r="D43" s="4"/>
      <c r="E43" s="7">
        <v>0</v>
      </c>
      <c r="F43" s="4"/>
      <c r="G43" s="7">
        <v>0</v>
      </c>
      <c r="H43" s="4"/>
      <c r="I43" s="7">
        <v>0</v>
      </c>
      <c r="J43" s="4"/>
      <c r="K43" s="19">
        <v>2300000</v>
      </c>
      <c r="L43" s="19"/>
      <c r="M43" s="19">
        <v>15735309840</v>
      </c>
      <c r="N43" s="19"/>
      <c r="O43" s="19">
        <v>15488394236</v>
      </c>
      <c r="P43" s="19"/>
      <c r="Q43" s="19">
        <v>246915604</v>
      </c>
    </row>
    <row r="44" spans="1:17" ht="27.75" customHeight="1" x14ac:dyDescent="0.45">
      <c r="A44" s="2" t="s">
        <v>246</v>
      </c>
      <c r="C44" s="7">
        <v>0</v>
      </c>
      <c r="D44" s="4"/>
      <c r="E44" s="7">
        <v>0</v>
      </c>
      <c r="F44" s="4"/>
      <c r="G44" s="7">
        <v>0</v>
      </c>
      <c r="H44" s="4"/>
      <c r="I44" s="7">
        <v>0</v>
      </c>
      <c r="J44" s="4"/>
      <c r="K44" s="19">
        <v>7845</v>
      </c>
      <c r="L44" s="19"/>
      <c r="M44" s="19">
        <v>79324537</v>
      </c>
      <c r="N44" s="19"/>
      <c r="O44" s="19">
        <v>43886344</v>
      </c>
      <c r="P44" s="19"/>
      <c r="Q44" s="19">
        <v>35438193</v>
      </c>
    </row>
    <row r="45" spans="1:17" ht="27.75" customHeight="1" x14ac:dyDescent="0.45">
      <c r="A45" s="2" t="s">
        <v>242</v>
      </c>
      <c r="C45" s="7">
        <v>0</v>
      </c>
      <c r="D45" s="4"/>
      <c r="E45" s="7">
        <v>0</v>
      </c>
      <c r="F45" s="4"/>
      <c r="G45" s="7">
        <v>0</v>
      </c>
      <c r="H45" s="4"/>
      <c r="I45" s="7">
        <v>0</v>
      </c>
      <c r="J45" s="4"/>
      <c r="K45" s="19">
        <v>10000000</v>
      </c>
      <c r="L45" s="19"/>
      <c r="M45" s="19">
        <v>46212697024</v>
      </c>
      <c r="N45" s="19"/>
      <c r="O45" s="19">
        <v>46748543418</v>
      </c>
      <c r="P45" s="19"/>
      <c r="Q45" s="19">
        <v>-535846394</v>
      </c>
    </row>
    <row r="46" spans="1:17" ht="27.75" customHeight="1" x14ac:dyDescent="0.45">
      <c r="A46" s="2" t="s">
        <v>233</v>
      </c>
      <c r="C46" s="7">
        <v>0</v>
      </c>
      <c r="D46" s="4"/>
      <c r="E46" s="7">
        <v>0</v>
      </c>
      <c r="F46" s="4"/>
      <c r="G46" s="7">
        <v>0</v>
      </c>
      <c r="H46" s="4"/>
      <c r="I46" s="7">
        <v>0</v>
      </c>
      <c r="J46" s="4"/>
      <c r="K46" s="19">
        <v>69526</v>
      </c>
      <c r="L46" s="19"/>
      <c r="M46" s="19">
        <v>951437485</v>
      </c>
      <c r="N46" s="19"/>
      <c r="O46" s="19">
        <v>914243195</v>
      </c>
      <c r="P46" s="19"/>
      <c r="Q46" s="19">
        <v>37194290</v>
      </c>
    </row>
    <row r="47" spans="1:17" ht="27.75" customHeight="1" x14ac:dyDescent="0.45">
      <c r="A47" s="2" t="s">
        <v>209</v>
      </c>
      <c r="C47" s="7">
        <v>0</v>
      </c>
      <c r="D47" s="4"/>
      <c r="E47" s="7">
        <v>0</v>
      </c>
      <c r="F47" s="4"/>
      <c r="G47" s="7">
        <v>0</v>
      </c>
      <c r="H47" s="4"/>
      <c r="I47" s="7">
        <v>0</v>
      </c>
      <c r="J47" s="4"/>
      <c r="K47" s="19">
        <v>4300</v>
      </c>
      <c r="L47" s="19"/>
      <c r="M47" s="19">
        <v>64774488</v>
      </c>
      <c r="N47" s="19"/>
      <c r="O47" s="19">
        <v>51318901</v>
      </c>
      <c r="P47" s="19"/>
      <c r="Q47" s="19">
        <v>13455587</v>
      </c>
    </row>
    <row r="48" spans="1:17" ht="27.75" customHeight="1" x14ac:dyDescent="0.45">
      <c r="A48" s="2" t="s">
        <v>237</v>
      </c>
      <c r="C48" s="7">
        <v>0</v>
      </c>
      <c r="D48" s="4"/>
      <c r="E48" s="7">
        <v>0</v>
      </c>
      <c r="F48" s="4"/>
      <c r="G48" s="7">
        <v>0</v>
      </c>
      <c r="H48" s="4"/>
      <c r="I48" s="7">
        <v>0</v>
      </c>
      <c r="J48" s="4"/>
      <c r="K48" s="19">
        <v>600000</v>
      </c>
      <c r="L48" s="19"/>
      <c r="M48" s="19">
        <v>5665525866</v>
      </c>
      <c r="N48" s="19"/>
      <c r="O48" s="19">
        <v>5866922349</v>
      </c>
      <c r="P48" s="19"/>
      <c r="Q48" s="19">
        <v>-201396483</v>
      </c>
    </row>
    <row r="49" spans="1:19" ht="27.75" customHeight="1" x14ac:dyDescent="0.45">
      <c r="A49" s="2" t="s">
        <v>241</v>
      </c>
      <c r="C49" s="7">
        <v>0</v>
      </c>
      <c r="D49" s="4"/>
      <c r="E49" s="7">
        <v>0</v>
      </c>
      <c r="F49" s="4"/>
      <c r="G49" s="7">
        <v>0</v>
      </c>
      <c r="H49" s="4"/>
      <c r="I49" s="7">
        <v>0</v>
      </c>
      <c r="J49" s="4"/>
      <c r="K49" s="19">
        <v>400000</v>
      </c>
      <c r="L49" s="19"/>
      <c r="M49" s="19">
        <v>5484665314</v>
      </c>
      <c r="N49" s="19"/>
      <c r="O49" s="19">
        <v>5351137136</v>
      </c>
      <c r="P49" s="19"/>
      <c r="Q49" s="19">
        <v>133528178</v>
      </c>
    </row>
    <row r="50" spans="1:19" ht="27.75" customHeight="1" x14ac:dyDescent="0.45">
      <c r="A50" s="2" t="s">
        <v>203</v>
      </c>
      <c r="C50" s="7">
        <v>0</v>
      </c>
      <c r="D50" s="4"/>
      <c r="E50" s="7">
        <v>0</v>
      </c>
      <c r="F50" s="4"/>
      <c r="G50" s="7">
        <v>0</v>
      </c>
      <c r="H50" s="4"/>
      <c r="I50" s="7">
        <v>0</v>
      </c>
      <c r="J50" s="4"/>
      <c r="K50" s="19">
        <v>500000</v>
      </c>
      <c r="L50" s="19"/>
      <c r="M50" s="19">
        <v>7261319831</v>
      </c>
      <c r="N50" s="19"/>
      <c r="O50" s="19">
        <v>8484430458</v>
      </c>
      <c r="P50" s="19"/>
      <c r="Q50" s="19">
        <v>-1223110627</v>
      </c>
    </row>
    <row r="51" spans="1:19" ht="27.75" customHeight="1" x14ac:dyDescent="0.45">
      <c r="A51" s="2" t="s">
        <v>230</v>
      </c>
      <c r="C51" s="7">
        <v>0</v>
      </c>
      <c r="D51" s="4"/>
      <c r="E51" s="7">
        <v>0</v>
      </c>
      <c r="F51" s="4"/>
      <c r="G51" s="7">
        <v>0</v>
      </c>
      <c r="H51" s="4"/>
      <c r="I51" s="7">
        <v>0</v>
      </c>
      <c r="J51" s="4"/>
      <c r="K51" s="19">
        <v>808340</v>
      </c>
      <c r="L51" s="19"/>
      <c r="M51" s="19">
        <v>65890777743</v>
      </c>
      <c r="N51" s="19"/>
      <c r="O51" s="19">
        <v>65591697634</v>
      </c>
      <c r="P51" s="19"/>
      <c r="Q51" s="19">
        <v>299080109</v>
      </c>
    </row>
    <row r="52" spans="1:19" ht="27.75" customHeight="1" x14ac:dyDescent="0.45">
      <c r="A52" s="2" t="s">
        <v>250</v>
      </c>
      <c r="C52" s="7">
        <v>0</v>
      </c>
      <c r="D52" s="4"/>
      <c r="E52" s="7">
        <v>0</v>
      </c>
      <c r="F52" s="4"/>
      <c r="G52" s="7">
        <v>0</v>
      </c>
      <c r="H52" s="4"/>
      <c r="I52" s="7">
        <v>0</v>
      </c>
      <c r="J52" s="4"/>
      <c r="K52" s="19">
        <v>38546</v>
      </c>
      <c r="L52" s="19"/>
      <c r="M52" s="19">
        <v>29019877199</v>
      </c>
      <c r="N52" s="19"/>
      <c r="O52" s="19">
        <v>29342371659</v>
      </c>
      <c r="P52" s="19"/>
      <c r="Q52" s="19">
        <v>-322494460</v>
      </c>
    </row>
    <row r="53" spans="1:19" ht="27.75" customHeight="1" x14ac:dyDescent="0.45">
      <c r="A53" s="2" t="s">
        <v>189</v>
      </c>
      <c r="C53" s="7">
        <v>0</v>
      </c>
      <c r="D53" s="4"/>
      <c r="E53" s="7">
        <v>0</v>
      </c>
      <c r="F53" s="4"/>
      <c r="G53" s="7">
        <v>0</v>
      </c>
      <c r="H53" s="4"/>
      <c r="I53" s="7">
        <v>0</v>
      </c>
      <c r="J53" s="4"/>
      <c r="K53" s="19">
        <v>645600</v>
      </c>
      <c r="L53" s="19"/>
      <c r="M53" s="19">
        <v>645600000000</v>
      </c>
      <c r="N53" s="19"/>
      <c r="O53" s="19">
        <v>645482985000</v>
      </c>
      <c r="P53" s="19"/>
      <c r="Q53" s="19">
        <v>117015000</v>
      </c>
    </row>
    <row r="54" spans="1:19" ht="27.75" customHeight="1" x14ac:dyDescent="0.45">
      <c r="A54" s="2" t="s">
        <v>247</v>
      </c>
      <c r="C54" s="7">
        <v>0</v>
      </c>
      <c r="D54" s="4"/>
      <c r="E54" s="7">
        <v>0</v>
      </c>
      <c r="F54" s="4"/>
      <c r="G54" s="7">
        <v>0</v>
      </c>
      <c r="H54" s="4"/>
      <c r="I54" s="7">
        <v>0</v>
      </c>
      <c r="J54" s="4"/>
      <c r="K54" s="19">
        <v>15000</v>
      </c>
      <c r="L54" s="19"/>
      <c r="M54" s="19">
        <v>14922770907</v>
      </c>
      <c r="N54" s="19"/>
      <c r="O54" s="19">
        <v>14552614182</v>
      </c>
      <c r="P54" s="19"/>
      <c r="Q54" s="19">
        <v>370156725</v>
      </c>
    </row>
    <row r="55" spans="1:19" ht="27.75" customHeight="1" x14ac:dyDescent="0.45">
      <c r="A55" s="2" t="s">
        <v>59</v>
      </c>
      <c r="C55" s="7">
        <v>0</v>
      </c>
      <c r="D55" s="4"/>
      <c r="E55" s="7">
        <v>0</v>
      </c>
      <c r="F55" s="4"/>
      <c r="G55" s="7">
        <v>0</v>
      </c>
      <c r="H55" s="4"/>
      <c r="I55" s="7">
        <v>0</v>
      </c>
      <c r="J55" s="4"/>
      <c r="K55" s="19">
        <v>100</v>
      </c>
      <c r="L55" s="19"/>
      <c r="M55" s="19">
        <v>102491422</v>
      </c>
      <c r="N55" s="19"/>
      <c r="O55" s="19">
        <v>100518214</v>
      </c>
      <c r="P55" s="19"/>
      <c r="Q55" s="19">
        <v>1973208</v>
      </c>
    </row>
    <row r="56" spans="1:19" ht="27.75" customHeight="1" x14ac:dyDescent="0.45">
      <c r="A56" s="2" t="s">
        <v>48</v>
      </c>
      <c r="C56" s="7">
        <v>0</v>
      </c>
      <c r="D56" s="4"/>
      <c r="E56" s="7">
        <v>0</v>
      </c>
      <c r="F56" s="4"/>
      <c r="G56" s="7">
        <v>0</v>
      </c>
      <c r="H56" s="4"/>
      <c r="I56" s="7">
        <v>0</v>
      </c>
      <c r="J56" s="4"/>
      <c r="K56" s="19">
        <v>109983</v>
      </c>
      <c r="L56" s="19"/>
      <c r="M56" s="19">
        <v>63189891850</v>
      </c>
      <c r="N56" s="19"/>
      <c r="O56" s="19">
        <v>63175320653</v>
      </c>
      <c r="P56" s="19"/>
      <c r="Q56" s="19">
        <v>14571197</v>
      </c>
    </row>
    <row r="57" spans="1:19" ht="27.75" customHeight="1" x14ac:dyDescent="0.45">
      <c r="A57" s="2" t="s">
        <v>51</v>
      </c>
      <c r="C57" s="7">
        <v>0</v>
      </c>
      <c r="D57" s="4"/>
      <c r="E57" s="7">
        <v>0</v>
      </c>
      <c r="F57" s="4"/>
      <c r="G57" s="7">
        <v>0</v>
      </c>
      <c r="H57" s="4"/>
      <c r="I57" s="7">
        <v>0</v>
      </c>
      <c r="J57" s="4"/>
      <c r="K57" s="19">
        <v>6500</v>
      </c>
      <c r="L57" s="19"/>
      <c r="M57" s="19">
        <v>5004092845</v>
      </c>
      <c r="N57" s="19"/>
      <c r="O57" s="19">
        <v>4553155855</v>
      </c>
      <c r="P57" s="19"/>
      <c r="Q57" s="19">
        <v>450936990</v>
      </c>
    </row>
    <row r="58" spans="1:19" ht="27.75" customHeight="1" x14ac:dyDescent="0.45">
      <c r="A58" s="2" t="s">
        <v>248</v>
      </c>
      <c r="C58" s="7">
        <v>0</v>
      </c>
      <c r="D58" s="4"/>
      <c r="E58" s="7">
        <v>0</v>
      </c>
      <c r="F58" s="4"/>
      <c r="G58" s="7">
        <v>0</v>
      </c>
      <c r="H58" s="4"/>
      <c r="I58" s="7">
        <v>0</v>
      </c>
      <c r="J58" s="4"/>
      <c r="K58" s="19">
        <v>17562</v>
      </c>
      <c r="L58" s="19"/>
      <c r="M58" s="19">
        <v>14120831430</v>
      </c>
      <c r="N58" s="19"/>
      <c r="O58" s="19">
        <v>14070166449</v>
      </c>
      <c r="P58" s="19"/>
      <c r="Q58" s="19">
        <v>50664981</v>
      </c>
    </row>
    <row r="59" spans="1:19" ht="27.75" customHeight="1" x14ac:dyDescent="0.45">
      <c r="A59" s="2" t="s">
        <v>21</v>
      </c>
      <c r="C59" s="7">
        <v>15100</v>
      </c>
      <c r="D59" s="4"/>
      <c r="E59" s="7">
        <v>10041189706</v>
      </c>
      <c r="F59" s="4"/>
      <c r="G59" s="7">
        <v>0</v>
      </c>
      <c r="H59" s="4"/>
      <c r="I59" s="7">
        <v>933447839</v>
      </c>
      <c r="J59" s="4"/>
      <c r="K59" s="19">
        <v>65100</v>
      </c>
      <c r="L59" s="19"/>
      <c r="M59" s="19">
        <v>40735625332</v>
      </c>
      <c r="N59" s="19"/>
      <c r="O59" s="19">
        <v>30158085652</v>
      </c>
      <c r="P59" s="19"/>
      <c r="Q59" s="19">
        <v>1469797813</v>
      </c>
    </row>
    <row r="60" spans="1:19" ht="27.75" customHeight="1" x14ac:dyDescent="0.45">
      <c r="A60" s="2" t="s">
        <v>67</v>
      </c>
      <c r="C60" s="7">
        <v>0</v>
      </c>
      <c r="D60" s="4"/>
      <c r="E60" s="7">
        <v>0</v>
      </c>
      <c r="F60" s="4"/>
      <c r="G60" s="7">
        <v>0</v>
      </c>
      <c r="H60" s="4"/>
      <c r="I60" s="7">
        <v>0</v>
      </c>
      <c r="J60" s="4"/>
      <c r="K60" s="19">
        <v>100</v>
      </c>
      <c r="L60" s="19"/>
      <c r="M60" s="19">
        <v>94482873</v>
      </c>
      <c r="N60" s="19"/>
      <c r="O60" s="19">
        <v>91076499</v>
      </c>
      <c r="P60" s="19"/>
      <c r="Q60" s="19">
        <v>3406374</v>
      </c>
    </row>
    <row r="61" spans="1:19" ht="27.75" customHeight="1" x14ac:dyDescent="0.45">
      <c r="A61" s="2" t="s">
        <v>249</v>
      </c>
      <c r="C61" s="7">
        <v>0</v>
      </c>
      <c r="D61" s="4"/>
      <c r="E61" s="7">
        <v>0</v>
      </c>
      <c r="F61" s="4"/>
      <c r="G61" s="7">
        <v>0</v>
      </c>
      <c r="H61" s="4"/>
      <c r="I61" s="7">
        <v>0</v>
      </c>
      <c r="J61" s="4"/>
      <c r="K61" s="19">
        <v>21160</v>
      </c>
      <c r="L61" s="19"/>
      <c r="M61" s="19">
        <v>16581682159</v>
      </c>
      <c r="N61" s="19"/>
      <c r="O61" s="19">
        <v>16544480489</v>
      </c>
      <c r="P61" s="19"/>
      <c r="Q61" s="19">
        <v>37201670</v>
      </c>
      <c r="S61" s="21"/>
    </row>
    <row r="62" spans="1:19" ht="27.75" customHeight="1" x14ac:dyDescent="0.45">
      <c r="A62" s="2" t="s">
        <v>45</v>
      </c>
      <c r="C62" s="7">
        <v>0</v>
      </c>
      <c r="D62" s="4"/>
      <c r="E62" s="7">
        <v>0</v>
      </c>
      <c r="F62" s="4"/>
      <c r="G62" s="7">
        <v>0</v>
      </c>
      <c r="H62" s="4"/>
      <c r="I62" s="7">
        <v>0</v>
      </c>
      <c r="J62" s="4"/>
      <c r="K62" s="19">
        <v>217064</v>
      </c>
      <c r="L62" s="19"/>
      <c r="M62" s="19">
        <v>132734896060</v>
      </c>
      <c r="N62" s="19"/>
      <c r="O62" s="19">
        <v>127839569685</v>
      </c>
      <c r="P62" s="19"/>
      <c r="Q62" s="19">
        <v>4895326375</v>
      </c>
    </row>
    <row r="63" spans="1:19" ht="27.75" customHeight="1" x14ac:dyDescent="0.45">
      <c r="A63" s="2" t="s">
        <v>25</v>
      </c>
      <c r="C63" s="19">
        <v>101200</v>
      </c>
      <c r="D63" s="19"/>
      <c r="E63" s="19">
        <v>101200000000</v>
      </c>
      <c r="F63" s="19"/>
      <c r="G63" s="19"/>
      <c r="H63" s="19"/>
      <c r="I63" s="19">
        <v>3323441343</v>
      </c>
      <c r="J63" s="4"/>
      <c r="K63" s="19">
        <v>101200</v>
      </c>
      <c r="L63" s="19"/>
      <c r="M63" s="19">
        <v>101200000000</v>
      </c>
      <c r="N63" s="19"/>
      <c r="O63" s="19">
        <f>M63-Q63</f>
        <v>97876558657</v>
      </c>
      <c r="P63" s="19"/>
      <c r="Q63" s="19">
        <v>3323441343</v>
      </c>
    </row>
    <row r="64" spans="1:19" ht="27.75" customHeight="1" x14ac:dyDescent="0.45">
      <c r="A64" s="2" t="s">
        <v>26</v>
      </c>
      <c r="C64" s="19">
        <v>2000000</v>
      </c>
      <c r="D64" s="19"/>
      <c r="E64" s="19">
        <v>2000000000000</v>
      </c>
      <c r="F64" s="19"/>
      <c r="G64" s="19"/>
      <c r="H64" s="19"/>
      <c r="I64" s="19">
        <v>3687819088</v>
      </c>
      <c r="J64" s="4"/>
      <c r="K64" s="19">
        <v>2000000</v>
      </c>
      <c r="L64" s="19"/>
      <c r="M64" s="19">
        <v>2000000000000</v>
      </c>
      <c r="N64" s="19"/>
      <c r="O64" s="19">
        <f>M64-Q64</f>
        <v>1996312180912</v>
      </c>
      <c r="P64" s="19"/>
      <c r="Q64" s="19">
        <v>3687819088</v>
      </c>
    </row>
    <row r="65" spans="5:17" ht="18.75" thickBot="1" x14ac:dyDescent="0.45">
      <c r="E65" s="10">
        <f>SUM(E8:E64)</f>
        <v>2111241189706</v>
      </c>
      <c r="G65" s="10">
        <f>SUM(G8:G64)</f>
        <v>0</v>
      </c>
      <c r="I65" s="10">
        <f>SUM(I8:I64)</f>
        <v>7944708270</v>
      </c>
      <c r="K65" s="43">
        <f>SUM(K8:K64)</f>
        <v>57657361</v>
      </c>
      <c r="L65" s="21"/>
      <c r="M65" s="20">
        <f>SUM(M8:M64)</f>
        <v>3643833506732</v>
      </c>
      <c r="N65" s="21"/>
      <c r="O65" s="20">
        <f>SUM(O8:O64)</f>
        <v>3627921344338</v>
      </c>
      <c r="P65" s="21"/>
      <c r="Q65" s="20">
        <f>SUM(Q8:Q64)</f>
        <v>6804420527</v>
      </c>
    </row>
    <row r="66" spans="5:17" ht="18.75" thickTop="1" x14ac:dyDescent="0.4"/>
    <row r="67" spans="5:17" x14ac:dyDescent="0.4">
      <c r="M67" s="44"/>
      <c r="Q67" s="19"/>
    </row>
    <row r="68" spans="5:17" x14ac:dyDescent="0.4">
      <c r="M68" s="45"/>
    </row>
    <row r="69" spans="5:17" x14ac:dyDescent="0.4">
      <c r="M69" s="45"/>
    </row>
    <row r="70" spans="5:17" x14ac:dyDescent="0.4">
      <c r="M70" s="2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21" right="0.33" top="0.4" bottom="0.41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59"/>
  <sheetViews>
    <sheetView rightToLeft="1" view="pageBreakPreview" topLeftCell="A29" zoomScale="98" zoomScaleNormal="80" zoomScaleSheetLayoutView="98" workbookViewId="0">
      <selection activeCell="K56" sqref="K56"/>
    </sheetView>
  </sheetViews>
  <sheetFormatPr defaultRowHeight="18" x14ac:dyDescent="0.4"/>
  <cols>
    <col min="1" max="1" width="3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2.285156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28" bestFit="1" customWidth="1"/>
    <col min="16" max="16" width="1" style="1" customWidth="1"/>
    <col min="17" max="17" width="16.42578125" style="1" bestFit="1" customWidth="1"/>
    <col min="18" max="18" width="1" style="1" customWidth="1"/>
    <col min="19" max="19" width="14.4257812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12.7109375" style="1" bestFit="1" customWidth="1"/>
    <col min="24" max="24" width="14.42578125" style="1" bestFit="1" customWidth="1"/>
    <col min="25" max="16384" width="9.140625" style="1"/>
  </cols>
  <sheetData>
    <row r="2" spans="1:24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4" ht="27.75" x14ac:dyDescent="0.4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1:24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</row>
    <row r="6" spans="1:24" ht="27.75" x14ac:dyDescent="0.4">
      <c r="A6" s="46" t="s">
        <v>3</v>
      </c>
      <c r="C6" s="46" t="s">
        <v>181</v>
      </c>
      <c r="D6" s="46" t="s">
        <v>181</v>
      </c>
      <c r="E6" s="46" t="s">
        <v>181</v>
      </c>
      <c r="F6" s="46" t="s">
        <v>181</v>
      </c>
      <c r="G6" s="46" t="s">
        <v>181</v>
      </c>
      <c r="H6" s="46" t="s">
        <v>181</v>
      </c>
      <c r="I6" s="46" t="s">
        <v>181</v>
      </c>
      <c r="J6" s="46" t="s">
        <v>181</v>
      </c>
      <c r="K6" s="46" t="s">
        <v>181</v>
      </c>
      <c r="M6" s="46" t="s">
        <v>182</v>
      </c>
      <c r="N6" s="46" t="s">
        <v>182</v>
      </c>
      <c r="O6" s="46" t="s">
        <v>182</v>
      </c>
      <c r="P6" s="46" t="s">
        <v>182</v>
      </c>
      <c r="Q6" s="46" t="s">
        <v>182</v>
      </c>
      <c r="R6" s="46" t="s">
        <v>182</v>
      </c>
      <c r="S6" s="46" t="s">
        <v>182</v>
      </c>
      <c r="T6" s="46" t="s">
        <v>182</v>
      </c>
      <c r="U6" s="46" t="s">
        <v>182</v>
      </c>
    </row>
    <row r="7" spans="1:24" ht="27.75" x14ac:dyDescent="0.4">
      <c r="A7" s="46" t="s">
        <v>3</v>
      </c>
      <c r="C7" s="46" t="s">
        <v>251</v>
      </c>
      <c r="E7" s="46" t="s">
        <v>252</v>
      </c>
      <c r="G7" s="46" t="s">
        <v>253</v>
      </c>
      <c r="I7" s="46" t="s">
        <v>119</v>
      </c>
      <c r="K7" s="46" t="s">
        <v>254</v>
      </c>
      <c r="M7" s="46" t="s">
        <v>251</v>
      </c>
      <c r="O7" s="51" t="s">
        <v>252</v>
      </c>
      <c r="Q7" s="46" t="s">
        <v>253</v>
      </c>
      <c r="S7" s="46" t="s">
        <v>119</v>
      </c>
      <c r="U7" s="46" t="s">
        <v>254</v>
      </c>
    </row>
    <row r="8" spans="1:24" ht="18.75" x14ac:dyDescent="0.45">
      <c r="A8" s="2" t="s">
        <v>218</v>
      </c>
      <c r="C8" s="19">
        <v>0</v>
      </c>
      <c r="D8" s="19"/>
      <c r="E8" s="19">
        <v>0</v>
      </c>
      <c r="F8" s="19"/>
      <c r="G8" s="19">
        <v>0</v>
      </c>
      <c r="H8" s="19"/>
      <c r="I8" s="19">
        <v>0</v>
      </c>
      <c r="J8" s="4"/>
      <c r="K8" s="4" t="s">
        <v>22</v>
      </c>
      <c r="L8" s="4"/>
      <c r="M8" s="19">
        <v>0</v>
      </c>
      <c r="N8" s="19"/>
      <c r="O8" s="30">
        <v>0</v>
      </c>
      <c r="P8" s="19"/>
      <c r="Q8" s="30">
        <v>-163937615</v>
      </c>
      <c r="R8" s="19"/>
      <c r="S8" s="19">
        <f>M8+O8+Q8</f>
        <v>-163937615</v>
      </c>
      <c r="T8" s="4"/>
      <c r="U8" s="22">
        <f>S8/U59</f>
        <v>-6.5886387923582809E-5</v>
      </c>
      <c r="W8" s="4"/>
    </row>
    <row r="9" spans="1:24" ht="18.75" x14ac:dyDescent="0.45">
      <c r="A9" s="2" t="s">
        <v>220</v>
      </c>
      <c r="C9" s="19">
        <v>0</v>
      </c>
      <c r="D9" s="19"/>
      <c r="E9" s="19">
        <v>0</v>
      </c>
      <c r="F9" s="19"/>
      <c r="G9" s="19">
        <v>0</v>
      </c>
      <c r="H9" s="19"/>
      <c r="I9" s="19">
        <v>0</v>
      </c>
      <c r="J9" s="4"/>
      <c r="K9" s="4" t="s">
        <v>22</v>
      </c>
      <c r="L9" s="4"/>
      <c r="M9" s="19">
        <v>0</v>
      </c>
      <c r="N9" s="19"/>
      <c r="O9" s="30">
        <v>0</v>
      </c>
      <c r="P9" s="19"/>
      <c r="Q9" s="30">
        <v>-517711617</v>
      </c>
      <c r="R9" s="19"/>
      <c r="S9" s="19">
        <f t="shared" ref="S9:S55" si="0">M9+O9+Q9</f>
        <v>-517711617</v>
      </c>
      <c r="T9" s="4"/>
      <c r="U9" s="22">
        <f>S9/U59</f>
        <v>-2.0806785819232109E-4</v>
      </c>
      <c r="W9" s="4"/>
    </row>
    <row r="10" spans="1:24" ht="18.75" x14ac:dyDescent="0.45">
      <c r="A10" s="2" t="s">
        <v>219</v>
      </c>
      <c r="C10" s="19">
        <v>0</v>
      </c>
      <c r="D10" s="19"/>
      <c r="E10" s="19">
        <v>0</v>
      </c>
      <c r="F10" s="19"/>
      <c r="G10" s="19">
        <v>0</v>
      </c>
      <c r="H10" s="19"/>
      <c r="I10" s="19">
        <v>0</v>
      </c>
      <c r="J10" s="4"/>
      <c r="K10" s="4" t="s">
        <v>22</v>
      </c>
      <c r="L10" s="4"/>
      <c r="M10" s="19">
        <v>0</v>
      </c>
      <c r="N10" s="19"/>
      <c r="O10" s="30">
        <v>0</v>
      </c>
      <c r="P10" s="19"/>
      <c r="Q10" s="30">
        <v>-15172525693</v>
      </c>
      <c r="R10" s="19"/>
      <c r="S10" s="19">
        <f t="shared" si="0"/>
        <v>-15172525693</v>
      </c>
      <c r="T10" s="4"/>
      <c r="U10" s="22">
        <f>S10/U59</f>
        <v>-6.0978251610499835E-3</v>
      </c>
      <c r="W10" s="19"/>
    </row>
    <row r="11" spans="1:24" ht="18.75" x14ac:dyDescent="0.45">
      <c r="A11" s="2" t="s">
        <v>217</v>
      </c>
      <c r="C11" s="19">
        <v>0</v>
      </c>
      <c r="D11" s="19"/>
      <c r="E11" s="19">
        <v>0</v>
      </c>
      <c r="F11" s="19"/>
      <c r="G11" s="19">
        <v>0</v>
      </c>
      <c r="H11" s="19"/>
      <c r="I11" s="19">
        <v>0</v>
      </c>
      <c r="J11" s="4"/>
      <c r="K11" s="4" t="s">
        <v>22</v>
      </c>
      <c r="L11" s="4"/>
      <c r="M11" s="19">
        <v>0</v>
      </c>
      <c r="N11" s="19"/>
      <c r="O11" s="30">
        <v>0</v>
      </c>
      <c r="P11" s="19"/>
      <c r="Q11" s="30">
        <v>-114065085</v>
      </c>
      <c r="R11" s="19"/>
      <c r="S11" s="19">
        <f t="shared" si="0"/>
        <v>-114065085</v>
      </c>
      <c r="T11" s="4"/>
      <c r="U11" s="22">
        <f>S11/U59</f>
        <v>-4.5842660568451283E-5</v>
      </c>
      <c r="W11" s="4"/>
    </row>
    <row r="12" spans="1:24" ht="18.75" x14ac:dyDescent="0.45">
      <c r="A12" s="2" t="s">
        <v>216</v>
      </c>
      <c r="C12" s="19">
        <v>0</v>
      </c>
      <c r="D12" s="19"/>
      <c r="E12" s="19">
        <v>0</v>
      </c>
      <c r="F12" s="19"/>
      <c r="G12" s="19">
        <v>0</v>
      </c>
      <c r="H12" s="19"/>
      <c r="I12" s="19">
        <v>0</v>
      </c>
      <c r="J12" s="4"/>
      <c r="K12" s="4" t="s">
        <v>22</v>
      </c>
      <c r="L12" s="4"/>
      <c r="M12" s="19">
        <v>0</v>
      </c>
      <c r="N12" s="19"/>
      <c r="O12" s="30">
        <v>0</v>
      </c>
      <c r="P12" s="19"/>
      <c r="Q12" s="30">
        <v>-1554318913</v>
      </c>
      <c r="R12" s="19"/>
      <c r="S12" s="19">
        <f t="shared" si="0"/>
        <v>-1554318913</v>
      </c>
      <c r="T12" s="4"/>
      <c r="U12" s="22">
        <f>S12/U59</f>
        <v>-6.2467944808688091E-4</v>
      </c>
      <c r="W12" s="4"/>
    </row>
    <row r="13" spans="1:24" ht="18.75" x14ac:dyDescent="0.45">
      <c r="A13" s="2" t="s">
        <v>18</v>
      </c>
      <c r="C13" s="19">
        <v>0</v>
      </c>
      <c r="D13" s="19"/>
      <c r="E13" s="19">
        <v>22688244</v>
      </c>
      <c r="F13" s="19"/>
      <c r="G13" s="19">
        <v>0</v>
      </c>
      <c r="H13" s="19"/>
      <c r="I13" s="19">
        <v>22688244</v>
      </c>
      <c r="J13" s="4"/>
      <c r="K13" s="4" t="s">
        <v>73</v>
      </c>
      <c r="L13" s="4"/>
      <c r="M13" s="7">
        <v>1200000000</v>
      </c>
      <c r="N13" s="4"/>
      <c r="O13" s="30">
        <v>779539048</v>
      </c>
      <c r="P13" s="19"/>
      <c r="Q13" s="30">
        <v>-1511002542</v>
      </c>
      <c r="R13" s="19"/>
      <c r="S13" s="19">
        <f t="shared" si="0"/>
        <v>468536506</v>
      </c>
      <c r="T13" s="4"/>
      <c r="U13" s="22">
        <f>S13/U59</f>
        <v>1.8830442293964132E-4</v>
      </c>
      <c r="W13" s="22"/>
      <c r="X13" s="3"/>
    </row>
    <row r="14" spans="1:24" ht="18.75" x14ac:dyDescent="0.45">
      <c r="A14" s="2" t="s">
        <v>205</v>
      </c>
      <c r="C14" s="19">
        <v>0</v>
      </c>
      <c r="D14" s="19"/>
      <c r="E14" s="19">
        <v>0</v>
      </c>
      <c r="F14" s="19"/>
      <c r="G14" s="19">
        <v>0</v>
      </c>
      <c r="H14" s="19"/>
      <c r="I14" s="19">
        <v>0</v>
      </c>
      <c r="J14" s="4"/>
      <c r="K14" s="4" t="s">
        <v>22</v>
      </c>
      <c r="L14" s="4"/>
      <c r="M14" s="19">
        <v>41298000</v>
      </c>
      <c r="N14" s="19"/>
      <c r="O14" s="30">
        <v>0</v>
      </c>
      <c r="P14" s="19"/>
      <c r="Q14" s="30">
        <v>419280729</v>
      </c>
      <c r="R14" s="19"/>
      <c r="S14" s="19">
        <f t="shared" si="0"/>
        <v>460578729</v>
      </c>
      <c r="T14" s="4"/>
      <c r="U14" s="22">
        <f>S14/U59</f>
        <v>1.8510619913706029E-4</v>
      </c>
      <c r="W14" s="22"/>
    </row>
    <row r="15" spans="1:24" ht="18.75" x14ac:dyDescent="0.45">
      <c r="A15" s="2" t="s">
        <v>201</v>
      </c>
      <c r="C15" s="19">
        <v>0</v>
      </c>
      <c r="D15" s="19"/>
      <c r="E15" s="19">
        <v>0</v>
      </c>
      <c r="F15" s="19"/>
      <c r="G15" s="19">
        <v>0</v>
      </c>
      <c r="H15" s="19"/>
      <c r="I15" s="19">
        <v>0</v>
      </c>
      <c r="J15" s="4"/>
      <c r="K15" s="4" t="s">
        <v>22</v>
      </c>
      <c r="L15" s="4"/>
      <c r="M15" s="19">
        <v>218449677</v>
      </c>
      <c r="N15" s="19"/>
      <c r="O15" s="30">
        <v>0</v>
      </c>
      <c r="P15" s="19"/>
      <c r="Q15" s="30">
        <v>2157706680</v>
      </c>
      <c r="R15" s="19"/>
      <c r="S15" s="19">
        <f t="shared" si="0"/>
        <v>2376156357</v>
      </c>
      <c r="T15" s="4"/>
      <c r="U15" s="22">
        <f>S15/U59</f>
        <v>9.5497521727633608E-4</v>
      </c>
      <c r="W15" s="22"/>
    </row>
    <row r="16" spans="1:24" ht="18.75" x14ac:dyDescent="0.45">
      <c r="A16" s="2" t="s">
        <v>200</v>
      </c>
      <c r="C16" s="19">
        <v>0</v>
      </c>
      <c r="D16" s="19"/>
      <c r="E16" s="19">
        <v>0</v>
      </c>
      <c r="F16" s="19"/>
      <c r="G16" s="19">
        <v>0</v>
      </c>
      <c r="H16" s="19"/>
      <c r="I16" s="19">
        <v>0</v>
      </c>
      <c r="J16" s="4"/>
      <c r="K16" s="4" t="s">
        <v>22</v>
      </c>
      <c r="L16" s="4"/>
      <c r="M16" s="19">
        <v>258511066</v>
      </c>
      <c r="N16" s="19"/>
      <c r="O16" s="30">
        <v>0</v>
      </c>
      <c r="P16" s="19"/>
      <c r="Q16" s="30">
        <v>657771731</v>
      </c>
      <c r="R16" s="19"/>
      <c r="S16" s="19">
        <f t="shared" si="0"/>
        <v>916282797</v>
      </c>
      <c r="T16" s="4"/>
      <c r="U16" s="22">
        <f>S16/U59</f>
        <v>3.6825327616756828E-4</v>
      </c>
      <c r="W16" s="22"/>
    </row>
    <row r="17" spans="1:24" ht="18.75" x14ac:dyDescent="0.45">
      <c r="A17" s="2" t="s">
        <v>236</v>
      </c>
      <c r="C17" s="19">
        <v>0</v>
      </c>
      <c r="D17" s="19"/>
      <c r="E17" s="19">
        <v>0</v>
      </c>
      <c r="F17" s="19"/>
      <c r="G17" s="19">
        <v>0</v>
      </c>
      <c r="H17" s="19"/>
      <c r="I17" s="19">
        <v>0</v>
      </c>
      <c r="J17" s="4"/>
      <c r="K17" s="4" t="s">
        <v>22</v>
      </c>
      <c r="L17" s="4"/>
      <c r="M17" s="19">
        <v>0</v>
      </c>
      <c r="N17" s="19"/>
      <c r="O17" s="30">
        <v>0</v>
      </c>
      <c r="P17" s="19"/>
      <c r="Q17" s="30">
        <v>19096771</v>
      </c>
      <c r="R17" s="19"/>
      <c r="S17" s="19">
        <f t="shared" si="0"/>
        <v>19096771</v>
      </c>
      <c r="T17" s="4"/>
      <c r="U17" s="22">
        <f>S17/U59</f>
        <v>7.6749760095864914E-6</v>
      </c>
      <c r="W17" s="16"/>
    </row>
    <row r="18" spans="1:24" ht="18.75" x14ac:dyDescent="0.45">
      <c r="A18" s="2" t="s">
        <v>226</v>
      </c>
      <c r="C18" s="19">
        <v>0</v>
      </c>
      <c r="D18" s="19"/>
      <c r="E18" s="19">
        <v>0</v>
      </c>
      <c r="F18" s="19"/>
      <c r="G18" s="19">
        <v>0</v>
      </c>
      <c r="H18" s="19"/>
      <c r="I18" s="19">
        <v>0</v>
      </c>
      <c r="J18" s="4"/>
      <c r="K18" s="4" t="s">
        <v>22</v>
      </c>
      <c r="L18" s="4"/>
      <c r="M18" s="19">
        <v>0</v>
      </c>
      <c r="N18" s="19"/>
      <c r="O18" s="30">
        <v>0</v>
      </c>
      <c r="P18" s="19"/>
      <c r="Q18" s="30">
        <v>-53691731</v>
      </c>
      <c r="R18" s="19"/>
      <c r="S18" s="19">
        <f t="shared" si="0"/>
        <v>-53691731</v>
      </c>
      <c r="T18" s="4"/>
      <c r="U18" s="22">
        <f>S18/U59</f>
        <v>-2.1578660986099238E-5</v>
      </c>
      <c r="W18" s="16"/>
    </row>
    <row r="19" spans="1:24" ht="18.75" x14ac:dyDescent="0.45">
      <c r="A19" s="2" t="s">
        <v>211</v>
      </c>
      <c r="C19" s="19">
        <v>0</v>
      </c>
      <c r="D19" s="19"/>
      <c r="E19" s="19">
        <v>0</v>
      </c>
      <c r="F19" s="19"/>
      <c r="G19" s="19">
        <v>0</v>
      </c>
      <c r="H19" s="19"/>
      <c r="I19" s="19">
        <v>0</v>
      </c>
      <c r="J19" s="4"/>
      <c r="K19" s="4" t="s">
        <v>22</v>
      </c>
      <c r="L19" s="4"/>
      <c r="M19" s="19">
        <v>4086720</v>
      </c>
      <c r="N19" s="19"/>
      <c r="O19" s="30">
        <v>0</v>
      </c>
      <c r="P19" s="19"/>
      <c r="Q19" s="30">
        <v>63614108</v>
      </c>
      <c r="R19" s="19"/>
      <c r="S19" s="19">
        <f t="shared" si="0"/>
        <v>67700828</v>
      </c>
      <c r="T19" s="4"/>
      <c r="U19" s="22">
        <f>S19/U59</f>
        <v>2.7208905145751677E-5</v>
      </c>
      <c r="W19" s="4"/>
    </row>
    <row r="20" spans="1:24" ht="18.75" x14ac:dyDescent="0.45">
      <c r="A20" s="2" t="s">
        <v>222</v>
      </c>
      <c r="C20" s="19">
        <v>0</v>
      </c>
      <c r="D20" s="19"/>
      <c r="E20" s="19">
        <v>0</v>
      </c>
      <c r="F20" s="19"/>
      <c r="G20" s="19">
        <v>0</v>
      </c>
      <c r="H20" s="19"/>
      <c r="I20" s="19">
        <v>0</v>
      </c>
      <c r="J20" s="4"/>
      <c r="K20" s="4" t="s">
        <v>22</v>
      </c>
      <c r="L20" s="4"/>
      <c r="M20" s="19">
        <v>0</v>
      </c>
      <c r="N20" s="19"/>
      <c r="O20" s="30">
        <v>0</v>
      </c>
      <c r="P20" s="19"/>
      <c r="Q20" s="30">
        <v>-379698819</v>
      </c>
      <c r="R20" s="19"/>
      <c r="S20" s="19">
        <f t="shared" si="0"/>
        <v>-379698819</v>
      </c>
      <c r="T20" s="4"/>
      <c r="U20" s="22">
        <f>S20/U59</f>
        <v>-1.5260063215364122E-4</v>
      </c>
      <c r="W20" s="4"/>
    </row>
    <row r="21" spans="1:24" ht="18.75" x14ac:dyDescent="0.45">
      <c r="A21" s="2" t="s">
        <v>229</v>
      </c>
      <c r="C21" s="19">
        <v>0</v>
      </c>
      <c r="D21" s="19"/>
      <c r="E21" s="19">
        <v>0</v>
      </c>
      <c r="F21" s="19"/>
      <c r="G21" s="19">
        <v>0</v>
      </c>
      <c r="H21" s="19"/>
      <c r="I21" s="19">
        <v>0</v>
      </c>
      <c r="J21" s="4"/>
      <c r="K21" s="4" t="s">
        <v>22</v>
      </c>
      <c r="L21" s="4"/>
      <c r="M21" s="19">
        <v>0</v>
      </c>
      <c r="N21" s="19"/>
      <c r="O21" s="30">
        <v>0</v>
      </c>
      <c r="P21" s="19"/>
      <c r="Q21" s="30">
        <v>-449521413</v>
      </c>
      <c r="R21" s="19"/>
      <c r="S21" s="19">
        <f t="shared" si="0"/>
        <v>-449521413</v>
      </c>
      <c r="T21" s="4"/>
      <c r="U21" s="22">
        <f>S21/U59</f>
        <v>-1.806622732487299E-4</v>
      </c>
      <c r="W21" s="4"/>
    </row>
    <row r="22" spans="1:24" ht="18.75" x14ac:dyDescent="0.45">
      <c r="A22" s="2" t="s">
        <v>232</v>
      </c>
      <c r="C22" s="19">
        <v>0</v>
      </c>
      <c r="D22" s="19"/>
      <c r="E22" s="19">
        <v>0</v>
      </c>
      <c r="F22" s="19"/>
      <c r="G22" s="19">
        <v>0</v>
      </c>
      <c r="H22" s="19"/>
      <c r="I22" s="19">
        <v>0</v>
      </c>
      <c r="J22" s="4"/>
      <c r="K22" s="4" t="s">
        <v>22</v>
      </c>
      <c r="L22" s="4"/>
      <c r="M22" s="19">
        <v>0</v>
      </c>
      <c r="N22" s="19"/>
      <c r="O22" s="30">
        <v>0</v>
      </c>
      <c r="P22" s="19"/>
      <c r="Q22" s="30">
        <v>12734982</v>
      </c>
      <c r="R22" s="19"/>
      <c r="S22" s="19">
        <f t="shared" si="0"/>
        <v>12734982</v>
      </c>
      <c r="T22" s="4"/>
      <c r="U22" s="22">
        <f>S22/U59</f>
        <v>5.1181784256886043E-6</v>
      </c>
      <c r="W22" s="4"/>
    </row>
    <row r="23" spans="1:24" ht="18.75" x14ac:dyDescent="0.45">
      <c r="A23" s="2" t="s">
        <v>16</v>
      </c>
      <c r="C23" s="19">
        <v>0</v>
      </c>
      <c r="D23" s="19"/>
      <c r="E23" s="19">
        <v>2035335224</v>
      </c>
      <c r="F23" s="19"/>
      <c r="G23" s="19">
        <v>0</v>
      </c>
      <c r="H23" s="19"/>
      <c r="I23" s="19">
        <v>2035335224</v>
      </c>
      <c r="J23" s="4"/>
      <c r="K23" s="4" t="s">
        <v>255</v>
      </c>
      <c r="L23" s="4"/>
      <c r="M23" s="19">
        <v>0</v>
      </c>
      <c r="N23" s="19"/>
      <c r="O23" s="30">
        <v>3528682902</v>
      </c>
      <c r="P23" s="19"/>
      <c r="Q23" s="30">
        <v>1785492935</v>
      </c>
      <c r="R23" s="19"/>
      <c r="S23" s="19">
        <f t="shared" si="0"/>
        <v>5314175837</v>
      </c>
      <c r="T23" s="4"/>
      <c r="U23" s="22">
        <f>S23/U59</f>
        <v>2.1357627454243028E-3</v>
      </c>
      <c r="W23" s="4"/>
    </row>
    <row r="24" spans="1:24" ht="18.75" x14ac:dyDescent="0.45">
      <c r="A24" s="2" t="s">
        <v>19</v>
      </c>
      <c r="C24" s="19">
        <v>0</v>
      </c>
      <c r="D24" s="19"/>
      <c r="E24" s="19">
        <v>28381395</v>
      </c>
      <c r="F24" s="19"/>
      <c r="G24" s="19">
        <v>0</v>
      </c>
      <c r="H24" s="19"/>
      <c r="I24" s="19">
        <v>28381395</v>
      </c>
      <c r="J24" s="4"/>
      <c r="K24" s="4" t="s">
        <v>73</v>
      </c>
      <c r="L24" s="4"/>
      <c r="M24" s="19">
        <v>0</v>
      </c>
      <c r="N24" s="19"/>
      <c r="O24" s="30">
        <v>52161065</v>
      </c>
      <c r="P24" s="19"/>
      <c r="Q24" s="30">
        <v>977377290</v>
      </c>
      <c r="R24" s="19"/>
      <c r="S24" s="19">
        <f t="shared" si="0"/>
        <v>1029538355</v>
      </c>
      <c r="T24" s="4"/>
      <c r="U24" s="22">
        <f>S24/U59</f>
        <v>4.1377058852379496E-4</v>
      </c>
      <c r="W24" s="4"/>
    </row>
    <row r="25" spans="1:24" ht="18.75" x14ac:dyDescent="0.45">
      <c r="A25" s="2" t="s">
        <v>224</v>
      </c>
      <c r="C25" s="19">
        <v>0</v>
      </c>
      <c r="D25" s="19"/>
      <c r="E25" s="19">
        <v>0</v>
      </c>
      <c r="F25" s="19"/>
      <c r="G25" s="19">
        <v>0</v>
      </c>
      <c r="H25" s="19"/>
      <c r="I25" s="19">
        <v>0</v>
      </c>
      <c r="J25" s="4"/>
      <c r="K25" s="4" t="s">
        <v>22</v>
      </c>
      <c r="L25" s="4"/>
      <c r="M25" s="19">
        <v>0</v>
      </c>
      <c r="N25" s="19"/>
      <c r="O25" s="30">
        <v>0</v>
      </c>
      <c r="P25" s="19"/>
      <c r="Q25" s="30">
        <v>62910904</v>
      </c>
      <c r="R25" s="19"/>
      <c r="S25" s="19">
        <f t="shared" si="0"/>
        <v>62910904</v>
      </c>
      <c r="T25" s="4"/>
      <c r="U25" s="22">
        <f>S25/U59</f>
        <v>2.5283838767370611E-5</v>
      </c>
      <c r="W25" s="4"/>
    </row>
    <row r="26" spans="1:24" ht="18.75" x14ac:dyDescent="0.45">
      <c r="A26" s="2" t="s">
        <v>234</v>
      </c>
      <c r="C26" s="19">
        <v>0</v>
      </c>
      <c r="D26" s="19"/>
      <c r="E26" s="19">
        <v>0</v>
      </c>
      <c r="F26" s="19"/>
      <c r="G26" s="19">
        <v>0</v>
      </c>
      <c r="H26" s="19"/>
      <c r="I26" s="19">
        <v>0</v>
      </c>
      <c r="J26" s="4"/>
      <c r="K26" s="4" t="s">
        <v>22</v>
      </c>
      <c r="L26" s="4"/>
      <c r="M26" s="19">
        <v>0</v>
      </c>
      <c r="N26" s="19"/>
      <c r="O26" s="30">
        <v>0</v>
      </c>
      <c r="P26" s="19"/>
      <c r="Q26" s="30">
        <v>73465210</v>
      </c>
      <c r="R26" s="19"/>
      <c r="S26" s="19">
        <f t="shared" si="0"/>
        <v>73465210</v>
      </c>
      <c r="T26" s="4"/>
      <c r="U26" s="22">
        <f>S26/U59</f>
        <v>2.9525605364866846E-5</v>
      </c>
      <c r="W26" s="4"/>
    </row>
    <row r="27" spans="1:24" ht="18.75" x14ac:dyDescent="0.45">
      <c r="A27" s="2" t="s">
        <v>15</v>
      </c>
      <c r="C27" s="19">
        <v>0</v>
      </c>
      <c r="D27" s="19"/>
      <c r="E27" s="19">
        <v>29591522</v>
      </c>
      <c r="F27" s="19"/>
      <c r="G27" s="19">
        <v>0</v>
      </c>
      <c r="H27" s="19"/>
      <c r="I27" s="19">
        <v>29591522</v>
      </c>
      <c r="J27" s="4"/>
      <c r="K27" s="4" t="s">
        <v>73</v>
      </c>
      <c r="L27" s="4"/>
      <c r="M27" s="19">
        <v>0</v>
      </c>
      <c r="N27" s="19"/>
      <c r="O27" s="30">
        <v>67962537</v>
      </c>
      <c r="P27" s="19"/>
      <c r="Q27" s="30">
        <v>-132606449</v>
      </c>
      <c r="R27" s="19"/>
      <c r="S27" s="19">
        <f t="shared" si="0"/>
        <v>-64643912</v>
      </c>
      <c r="T27" s="4"/>
      <c r="U27" s="22">
        <f>S27/U59</f>
        <v>-2.5980333207421312E-5</v>
      </c>
      <c r="W27" s="4"/>
    </row>
    <row r="28" spans="1:24" ht="18.75" x14ac:dyDescent="0.45">
      <c r="A28" s="2" t="s">
        <v>221</v>
      </c>
      <c r="C28" s="19">
        <v>0</v>
      </c>
      <c r="D28" s="19"/>
      <c r="E28" s="19">
        <v>0</v>
      </c>
      <c r="F28" s="19"/>
      <c r="G28" s="19">
        <v>0</v>
      </c>
      <c r="H28" s="19"/>
      <c r="I28" s="19">
        <v>0</v>
      </c>
      <c r="J28" s="4"/>
      <c r="K28" s="4" t="s">
        <v>22</v>
      </c>
      <c r="L28" s="4"/>
      <c r="M28" s="19">
        <v>0</v>
      </c>
      <c r="N28" s="19"/>
      <c r="O28" s="30">
        <v>0</v>
      </c>
      <c r="P28" s="19"/>
      <c r="Q28" s="30">
        <v>-763283605</v>
      </c>
      <c r="R28" s="19"/>
      <c r="S28" s="19">
        <f t="shared" si="0"/>
        <v>-763283605</v>
      </c>
      <c r="T28" s="4"/>
      <c r="U28" s="22">
        <f>S28/U59</f>
        <v>-3.0676303113681843E-4</v>
      </c>
      <c r="W28" s="4"/>
    </row>
    <row r="29" spans="1:24" ht="18.75" x14ac:dyDescent="0.45">
      <c r="A29" s="2" t="s">
        <v>244</v>
      </c>
      <c r="C29" s="19">
        <v>0</v>
      </c>
      <c r="D29" s="19"/>
      <c r="E29" s="19">
        <v>0</v>
      </c>
      <c r="F29" s="19"/>
      <c r="G29" s="19">
        <v>0</v>
      </c>
      <c r="H29" s="19"/>
      <c r="I29" s="19">
        <v>0</v>
      </c>
      <c r="J29" s="4"/>
      <c r="K29" s="4" t="s">
        <v>22</v>
      </c>
      <c r="L29" s="4"/>
      <c r="M29" s="19">
        <v>0</v>
      </c>
      <c r="N29" s="19"/>
      <c r="O29" s="30">
        <v>0</v>
      </c>
      <c r="P29" s="19"/>
      <c r="Q29" s="30">
        <v>109877549</v>
      </c>
      <c r="R29" s="19"/>
      <c r="S29" s="19">
        <f t="shared" si="0"/>
        <v>109877549</v>
      </c>
      <c r="T29" s="4"/>
      <c r="U29" s="22">
        <f>S29/U59</f>
        <v>4.4159693414513067E-5</v>
      </c>
      <c r="W29" s="4"/>
    </row>
    <row r="30" spans="1:24" ht="18.75" x14ac:dyDescent="0.45">
      <c r="A30" s="2" t="s">
        <v>238</v>
      </c>
      <c r="C30" s="19">
        <v>0</v>
      </c>
      <c r="D30" s="19"/>
      <c r="E30" s="19">
        <v>0</v>
      </c>
      <c r="F30" s="19"/>
      <c r="G30" s="19">
        <v>0</v>
      </c>
      <c r="H30" s="19"/>
      <c r="I30" s="19">
        <v>0</v>
      </c>
      <c r="J30" s="4"/>
      <c r="K30" s="4" t="s">
        <v>22</v>
      </c>
      <c r="L30" s="4"/>
      <c r="M30" s="19">
        <v>0</v>
      </c>
      <c r="N30" s="19"/>
      <c r="O30" s="30">
        <v>0</v>
      </c>
      <c r="P30" s="19"/>
      <c r="Q30" s="30">
        <v>1444397769</v>
      </c>
      <c r="R30" s="19"/>
      <c r="S30" s="19">
        <f t="shared" si="0"/>
        <v>1444397769</v>
      </c>
      <c r="T30" s="4"/>
      <c r="U30" s="22">
        <f>S30/U59</f>
        <v>5.8050223387897618E-4</v>
      </c>
      <c r="W30" s="4"/>
      <c r="X30" s="12"/>
    </row>
    <row r="31" spans="1:24" ht="18.75" x14ac:dyDescent="0.45">
      <c r="A31" s="2" t="s">
        <v>245</v>
      </c>
      <c r="C31" s="19">
        <v>0</v>
      </c>
      <c r="D31" s="19"/>
      <c r="E31" s="19">
        <v>0</v>
      </c>
      <c r="F31" s="19"/>
      <c r="G31" s="19">
        <v>0</v>
      </c>
      <c r="H31" s="19"/>
      <c r="I31" s="19">
        <v>0</v>
      </c>
      <c r="J31" s="4"/>
      <c r="K31" s="4" t="s">
        <v>22</v>
      </c>
      <c r="L31" s="4"/>
      <c r="M31" s="19">
        <v>0</v>
      </c>
      <c r="N31" s="19"/>
      <c r="O31" s="30">
        <v>0</v>
      </c>
      <c r="P31" s="19"/>
      <c r="Q31" s="30">
        <v>35079169</v>
      </c>
      <c r="R31" s="19"/>
      <c r="S31" s="19">
        <f t="shared" si="0"/>
        <v>35079169</v>
      </c>
      <c r="T31" s="4"/>
      <c r="U31" s="22">
        <f>S31/U59</f>
        <v>1.4098288161450444E-5</v>
      </c>
      <c r="W31" s="4"/>
    </row>
    <row r="32" spans="1:24" ht="18.75" x14ac:dyDescent="0.45">
      <c r="A32" s="2" t="s">
        <v>195</v>
      </c>
      <c r="C32" s="19">
        <v>0</v>
      </c>
      <c r="D32" s="19"/>
      <c r="E32" s="19">
        <v>0</v>
      </c>
      <c r="F32" s="19"/>
      <c r="G32" s="19">
        <v>0</v>
      </c>
      <c r="H32" s="19"/>
      <c r="I32" s="19">
        <v>0</v>
      </c>
      <c r="J32" s="4"/>
      <c r="K32" s="4" t="s">
        <v>22</v>
      </c>
      <c r="L32" s="4"/>
      <c r="M32" s="19">
        <v>483640963</v>
      </c>
      <c r="N32" s="19"/>
      <c r="O32" s="30">
        <v>0</v>
      </c>
      <c r="P32" s="19"/>
      <c r="Q32" s="30">
        <v>7869886427</v>
      </c>
      <c r="R32" s="19"/>
      <c r="S32" s="19">
        <f t="shared" si="0"/>
        <v>8353527390</v>
      </c>
      <c r="T32" s="4"/>
      <c r="U32" s="22">
        <f>S32/U59</f>
        <v>3.3572755474563557E-3</v>
      </c>
      <c r="W32" s="4"/>
    </row>
    <row r="33" spans="1:23" ht="18.75" x14ac:dyDescent="0.45">
      <c r="A33" s="2" t="s">
        <v>231</v>
      </c>
      <c r="C33" s="19">
        <v>0</v>
      </c>
      <c r="D33" s="19"/>
      <c r="E33" s="19">
        <v>0</v>
      </c>
      <c r="F33" s="19"/>
      <c r="G33" s="19">
        <v>0</v>
      </c>
      <c r="H33" s="19"/>
      <c r="I33" s="19">
        <v>0</v>
      </c>
      <c r="J33" s="4"/>
      <c r="K33" s="4" t="s">
        <v>22</v>
      </c>
      <c r="L33" s="4"/>
      <c r="M33" s="19">
        <v>0</v>
      </c>
      <c r="N33" s="19"/>
      <c r="O33" s="30">
        <v>0</v>
      </c>
      <c r="P33" s="19"/>
      <c r="Q33" s="30">
        <v>4946000</v>
      </c>
      <c r="R33" s="19"/>
      <c r="S33" s="19">
        <f t="shared" si="0"/>
        <v>4946000</v>
      </c>
      <c r="T33" s="4"/>
      <c r="U33" s="22">
        <f>S33/U59</f>
        <v>1.987793189928014E-6</v>
      </c>
      <c r="W33" s="4"/>
    </row>
    <row r="34" spans="1:23" ht="18.75" x14ac:dyDescent="0.45">
      <c r="A34" s="2" t="s">
        <v>207</v>
      </c>
      <c r="C34" s="19">
        <v>0</v>
      </c>
      <c r="D34" s="19"/>
      <c r="E34" s="19">
        <v>0</v>
      </c>
      <c r="F34" s="19"/>
      <c r="G34" s="19">
        <v>0</v>
      </c>
      <c r="H34" s="19"/>
      <c r="I34" s="19">
        <v>0</v>
      </c>
      <c r="J34" s="4"/>
      <c r="K34" s="4" t="s">
        <v>22</v>
      </c>
      <c r="L34" s="4"/>
      <c r="M34" s="19">
        <v>2588000</v>
      </c>
      <c r="N34" s="19"/>
      <c r="O34" s="30">
        <v>0</v>
      </c>
      <c r="P34" s="19"/>
      <c r="Q34" s="30">
        <v>-7434683</v>
      </c>
      <c r="R34" s="19"/>
      <c r="S34" s="19">
        <f t="shared" si="0"/>
        <v>-4846683</v>
      </c>
      <c r="T34" s="4"/>
      <c r="U34" s="22">
        <f>S34/U59</f>
        <v>-1.9478777721673829E-6</v>
      </c>
      <c r="W34" s="4"/>
    </row>
    <row r="35" spans="1:23" ht="18.75" x14ac:dyDescent="0.45">
      <c r="A35" s="2" t="s">
        <v>240</v>
      </c>
      <c r="C35" s="19">
        <v>0</v>
      </c>
      <c r="D35" s="19"/>
      <c r="E35" s="19">
        <v>0</v>
      </c>
      <c r="F35" s="19"/>
      <c r="G35" s="19">
        <v>0</v>
      </c>
      <c r="H35" s="19"/>
      <c r="I35" s="19">
        <v>0</v>
      </c>
      <c r="J35" s="4"/>
      <c r="K35" s="4" t="s">
        <v>22</v>
      </c>
      <c r="L35" s="4"/>
      <c r="M35" s="19">
        <v>0</v>
      </c>
      <c r="N35" s="19"/>
      <c r="O35" s="30">
        <v>0</v>
      </c>
      <c r="P35" s="19"/>
      <c r="Q35" s="30">
        <v>-199412856</v>
      </c>
      <c r="R35" s="19"/>
      <c r="S35" s="19">
        <f t="shared" si="0"/>
        <v>-199412856</v>
      </c>
      <c r="T35" s="4"/>
      <c r="U35" s="22">
        <f>S35/U59</f>
        <v>-8.0143857084693821E-5</v>
      </c>
      <c r="W35" s="4"/>
    </row>
    <row r="36" spans="1:23" ht="18.75" x14ac:dyDescent="0.45">
      <c r="A36" s="2" t="s">
        <v>223</v>
      </c>
      <c r="C36" s="19">
        <v>0</v>
      </c>
      <c r="D36" s="19"/>
      <c r="E36" s="19">
        <v>0</v>
      </c>
      <c r="F36" s="19"/>
      <c r="G36" s="19">
        <v>0</v>
      </c>
      <c r="H36" s="19"/>
      <c r="I36" s="19">
        <v>0</v>
      </c>
      <c r="J36" s="4"/>
      <c r="K36" s="4" t="s">
        <v>22</v>
      </c>
      <c r="L36" s="4"/>
      <c r="M36" s="19">
        <v>0</v>
      </c>
      <c r="N36" s="19"/>
      <c r="O36" s="30">
        <v>0</v>
      </c>
      <c r="P36" s="19"/>
      <c r="Q36" s="30">
        <v>212229007</v>
      </c>
      <c r="R36" s="19"/>
      <c r="S36" s="19">
        <f t="shared" si="0"/>
        <v>212229007</v>
      </c>
      <c r="T36" s="4"/>
      <c r="U36" s="22">
        <f>S36/U59</f>
        <v>8.5294657262390767E-5</v>
      </c>
      <c r="W36" s="4"/>
    </row>
    <row r="37" spans="1:23" ht="18.75" x14ac:dyDescent="0.45">
      <c r="A37" s="2" t="s">
        <v>225</v>
      </c>
      <c r="C37" s="19">
        <v>0</v>
      </c>
      <c r="D37" s="19"/>
      <c r="E37" s="19">
        <v>0</v>
      </c>
      <c r="F37" s="19"/>
      <c r="G37" s="19">
        <v>0</v>
      </c>
      <c r="H37" s="19"/>
      <c r="I37" s="19">
        <v>0</v>
      </c>
      <c r="J37" s="4"/>
      <c r="K37" s="4" t="s">
        <v>22</v>
      </c>
      <c r="L37" s="4"/>
      <c r="M37" s="19">
        <v>0</v>
      </c>
      <c r="N37" s="19"/>
      <c r="O37" s="30">
        <v>0</v>
      </c>
      <c r="P37" s="19"/>
      <c r="Q37" s="30">
        <v>343321905</v>
      </c>
      <c r="R37" s="19"/>
      <c r="S37" s="19">
        <f t="shared" si="0"/>
        <v>343321905</v>
      </c>
      <c r="T37" s="4"/>
      <c r="U37" s="22">
        <f>S37/U59</f>
        <v>1.3798078138134098E-4</v>
      </c>
      <c r="W37" s="4"/>
    </row>
    <row r="38" spans="1:23" ht="18.75" x14ac:dyDescent="0.45">
      <c r="A38" s="2" t="s">
        <v>228</v>
      </c>
      <c r="C38" s="19">
        <v>0</v>
      </c>
      <c r="D38" s="19"/>
      <c r="E38" s="19">
        <v>0</v>
      </c>
      <c r="F38" s="19"/>
      <c r="G38" s="19">
        <v>0</v>
      </c>
      <c r="H38" s="19"/>
      <c r="I38" s="19">
        <v>0</v>
      </c>
      <c r="J38" s="4"/>
      <c r="K38" s="4" t="s">
        <v>22</v>
      </c>
      <c r="L38" s="4"/>
      <c r="M38" s="19">
        <v>0</v>
      </c>
      <c r="N38" s="19"/>
      <c r="O38" s="30">
        <v>0</v>
      </c>
      <c r="P38" s="19"/>
      <c r="Q38" s="30">
        <v>-346648136</v>
      </c>
      <c r="R38" s="19"/>
      <c r="S38" s="19">
        <f t="shared" si="0"/>
        <v>-346648136</v>
      </c>
      <c r="T38" s="4"/>
      <c r="U38" s="22">
        <f>S38/U59</f>
        <v>-1.3931759078892841E-4</v>
      </c>
      <c r="W38" s="4"/>
    </row>
    <row r="39" spans="1:23" ht="18.75" x14ac:dyDescent="0.45">
      <c r="A39" s="2" t="s">
        <v>235</v>
      </c>
      <c r="C39" s="19">
        <v>0</v>
      </c>
      <c r="D39" s="19"/>
      <c r="E39" s="19">
        <v>0</v>
      </c>
      <c r="F39" s="19"/>
      <c r="G39" s="19">
        <v>0</v>
      </c>
      <c r="H39" s="19"/>
      <c r="I39" s="19">
        <v>0</v>
      </c>
      <c r="J39" s="4"/>
      <c r="K39" s="4" t="s">
        <v>22</v>
      </c>
      <c r="L39" s="4"/>
      <c r="M39" s="19">
        <v>0</v>
      </c>
      <c r="N39" s="19"/>
      <c r="O39" s="30">
        <v>0</v>
      </c>
      <c r="P39" s="19"/>
      <c r="Q39" s="30">
        <v>177181556</v>
      </c>
      <c r="R39" s="19"/>
      <c r="S39" s="19">
        <f t="shared" si="0"/>
        <v>177181556</v>
      </c>
      <c r="T39" s="4"/>
      <c r="U39" s="22">
        <f>S39/U59</f>
        <v>7.1209116538141728E-5</v>
      </c>
      <c r="W39" s="4"/>
    </row>
    <row r="40" spans="1:23" ht="18.75" x14ac:dyDescent="0.45">
      <c r="A40" s="2" t="s">
        <v>242</v>
      </c>
      <c r="C40" s="19">
        <v>0</v>
      </c>
      <c r="D40" s="19"/>
      <c r="E40" s="19">
        <v>0</v>
      </c>
      <c r="F40" s="19"/>
      <c r="G40" s="19">
        <v>0</v>
      </c>
      <c r="H40" s="19"/>
      <c r="I40" s="19">
        <v>0</v>
      </c>
      <c r="J40" s="4"/>
      <c r="K40" s="4" t="s">
        <v>22</v>
      </c>
      <c r="L40" s="4"/>
      <c r="M40" s="19">
        <v>0</v>
      </c>
      <c r="N40" s="19"/>
      <c r="O40" s="30">
        <v>0</v>
      </c>
      <c r="P40" s="19"/>
      <c r="Q40" s="30">
        <v>-535846394</v>
      </c>
      <c r="R40" s="19"/>
      <c r="S40" s="19">
        <f t="shared" si="0"/>
        <v>-535846394</v>
      </c>
      <c r="T40" s="4"/>
      <c r="U40" s="22">
        <f>S40/U59</f>
        <v>-2.1535620963216402E-4</v>
      </c>
      <c r="W40" s="19"/>
    </row>
    <row r="41" spans="1:23" ht="18.75" x14ac:dyDescent="0.45">
      <c r="A41" s="2" t="s">
        <v>233</v>
      </c>
      <c r="C41" s="19">
        <v>0</v>
      </c>
      <c r="D41" s="19"/>
      <c r="E41" s="19">
        <v>0</v>
      </c>
      <c r="F41" s="19"/>
      <c r="G41" s="19">
        <v>0</v>
      </c>
      <c r="H41" s="19"/>
      <c r="I41" s="19">
        <v>0</v>
      </c>
      <c r="J41" s="4"/>
      <c r="K41" s="4" t="s">
        <v>22</v>
      </c>
      <c r="L41" s="4"/>
      <c r="M41" s="19">
        <v>0</v>
      </c>
      <c r="N41" s="19"/>
      <c r="O41" s="30">
        <v>0</v>
      </c>
      <c r="P41" s="19"/>
      <c r="Q41" s="30">
        <v>37194290</v>
      </c>
      <c r="R41" s="19"/>
      <c r="S41" s="19">
        <f t="shared" si="0"/>
        <v>37194290</v>
      </c>
      <c r="T41" s="4"/>
      <c r="U41" s="22">
        <f>S41/U59</f>
        <v>1.4948353490943717E-5</v>
      </c>
      <c r="W41" s="4"/>
    </row>
    <row r="42" spans="1:23" ht="18.75" x14ac:dyDescent="0.45">
      <c r="A42" s="2" t="s">
        <v>209</v>
      </c>
      <c r="C42" s="19">
        <v>0</v>
      </c>
      <c r="D42" s="19"/>
      <c r="E42" s="19">
        <v>0</v>
      </c>
      <c r="F42" s="19"/>
      <c r="G42" s="19">
        <v>0</v>
      </c>
      <c r="H42" s="19"/>
      <c r="I42" s="19">
        <v>0</v>
      </c>
      <c r="J42" s="4"/>
      <c r="K42" s="4" t="s">
        <v>22</v>
      </c>
      <c r="L42" s="4"/>
      <c r="M42" s="19">
        <v>473000</v>
      </c>
      <c r="N42" s="19"/>
      <c r="O42" s="30">
        <v>0</v>
      </c>
      <c r="P42" s="19"/>
      <c r="Q42" s="30">
        <v>13455587</v>
      </c>
      <c r="R42" s="19"/>
      <c r="S42" s="19">
        <f t="shared" si="0"/>
        <v>13928587</v>
      </c>
      <c r="T42" s="4"/>
      <c r="U42" s="22">
        <f>S42/U59</f>
        <v>5.5978872591831504E-6</v>
      </c>
      <c r="W42" s="4"/>
    </row>
    <row r="43" spans="1:23" ht="18.75" x14ac:dyDescent="0.45">
      <c r="A43" s="2" t="s">
        <v>237</v>
      </c>
      <c r="C43" s="19">
        <v>0</v>
      </c>
      <c r="D43" s="19"/>
      <c r="E43" s="19">
        <v>0</v>
      </c>
      <c r="F43" s="19"/>
      <c r="G43" s="19">
        <v>0</v>
      </c>
      <c r="H43" s="19"/>
      <c r="I43" s="19">
        <v>0</v>
      </c>
      <c r="J43" s="4"/>
      <c r="K43" s="4" t="s">
        <v>22</v>
      </c>
      <c r="L43" s="4"/>
      <c r="M43" s="19">
        <v>0</v>
      </c>
      <c r="N43" s="19"/>
      <c r="O43" s="30">
        <v>0</v>
      </c>
      <c r="P43" s="19"/>
      <c r="Q43" s="30">
        <v>-201396483</v>
      </c>
      <c r="R43" s="19"/>
      <c r="S43" s="19">
        <f t="shared" si="0"/>
        <v>-201396483</v>
      </c>
      <c r="T43" s="4"/>
      <c r="U43" s="22">
        <f>S43/U59</f>
        <v>-8.0941075087515764E-5</v>
      </c>
      <c r="W43" s="4"/>
    </row>
    <row r="44" spans="1:23" ht="18.75" x14ac:dyDescent="0.45">
      <c r="A44" s="2" t="s">
        <v>241</v>
      </c>
      <c r="C44" s="19">
        <v>0</v>
      </c>
      <c r="D44" s="19"/>
      <c r="E44" s="19">
        <v>0</v>
      </c>
      <c r="F44" s="19"/>
      <c r="G44" s="19">
        <v>0</v>
      </c>
      <c r="H44" s="19"/>
      <c r="I44" s="19">
        <v>0</v>
      </c>
      <c r="J44" s="4"/>
      <c r="K44" s="4" t="s">
        <v>22</v>
      </c>
      <c r="L44" s="4"/>
      <c r="M44" s="19">
        <v>0</v>
      </c>
      <c r="N44" s="19"/>
      <c r="O44" s="30">
        <v>0</v>
      </c>
      <c r="P44" s="19"/>
      <c r="Q44" s="30">
        <v>133528178</v>
      </c>
      <c r="R44" s="19"/>
      <c r="S44" s="19">
        <f t="shared" si="0"/>
        <v>133528178</v>
      </c>
      <c r="T44" s="4"/>
      <c r="U44" s="22">
        <f>S44/U59</f>
        <v>5.3664861078021758E-5</v>
      </c>
      <c r="W44" s="4"/>
    </row>
    <row r="45" spans="1:23" ht="18.75" x14ac:dyDescent="0.45">
      <c r="A45" s="2" t="s">
        <v>203</v>
      </c>
      <c r="C45" s="19">
        <v>0</v>
      </c>
      <c r="D45" s="19"/>
      <c r="E45" s="19">
        <v>0</v>
      </c>
      <c r="F45" s="19"/>
      <c r="G45" s="19">
        <v>0</v>
      </c>
      <c r="H45" s="19"/>
      <c r="I45" s="19">
        <v>0</v>
      </c>
      <c r="J45" s="4"/>
      <c r="K45" s="4" t="s">
        <v>22</v>
      </c>
      <c r="L45" s="4"/>
      <c r="M45" s="19">
        <v>743364636</v>
      </c>
      <c r="N45" s="19"/>
      <c r="O45" s="30">
        <v>0</v>
      </c>
      <c r="P45" s="19"/>
      <c r="Q45" s="30">
        <v>-1223110627</v>
      </c>
      <c r="R45" s="19"/>
      <c r="S45" s="19">
        <f t="shared" si="0"/>
        <v>-479745991</v>
      </c>
      <c r="T45" s="4"/>
      <c r="U45" s="22">
        <f>S45/U59</f>
        <v>-1.9280950541954433E-4</v>
      </c>
      <c r="W45" s="4"/>
    </row>
    <row r="46" spans="1:23" ht="18.75" x14ac:dyDescent="0.45">
      <c r="A46" s="2" t="s">
        <v>230</v>
      </c>
      <c r="C46" s="19">
        <v>0</v>
      </c>
      <c r="D46" s="19"/>
      <c r="E46" s="19">
        <v>0</v>
      </c>
      <c r="F46" s="19"/>
      <c r="G46" s="19">
        <v>0</v>
      </c>
      <c r="H46" s="19"/>
      <c r="I46" s="19">
        <v>0</v>
      </c>
      <c r="J46" s="4"/>
      <c r="K46" s="4" t="s">
        <v>22</v>
      </c>
      <c r="L46" s="4"/>
      <c r="M46" s="19">
        <v>0</v>
      </c>
      <c r="N46" s="19"/>
      <c r="O46" s="30">
        <v>0</v>
      </c>
      <c r="P46" s="19"/>
      <c r="Q46" s="30">
        <v>299080109</v>
      </c>
      <c r="R46" s="19"/>
      <c r="S46" s="19">
        <f t="shared" si="0"/>
        <v>299080109</v>
      </c>
      <c r="T46" s="4"/>
      <c r="U46" s="22">
        <f>S46/U59</f>
        <v>1.2020004122788679E-4</v>
      </c>
      <c r="W46" s="4"/>
    </row>
    <row r="47" spans="1:23" ht="18.75" x14ac:dyDescent="0.45">
      <c r="A47" s="2" t="s">
        <v>197</v>
      </c>
      <c r="C47" s="19">
        <v>0</v>
      </c>
      <c r="D47" s="19"/>
      <c r="E47" s="19">
        <v>0</v>
      </c>
      <c r="F47" s="19"/>
      <c r="G47" s="19">
        <v>0</v>
      </c>
      <c r="H47" s="19"/>
      <c r="I47" s="19">
        <v>0</v>
      </c>
      <c r="J47" s="4"/>
      <c r="K47" s="4" t="s">
        <v>22</v>
      </c>
      <c r="L47" s="4"/>
      <c r="M47" s="19">
        <v>117</v>
      </c>
      <c r="N47" s="19"/>
      <c r="O47" s="30">
        <v>0</v>
      </c>
      <c r="P47" s="19"/>
      <c r="Q47" s="30">
        <v>-1054999274</v>
      </c>
      <c r="R47" s="19"/>
      <c r="S47" s="19">
        <f t="shared" si="0"/>
        <v>-1054999157</v>
      </c>
      <c r="T47" s="4"/>
      <c r="U47" s="22">
        <f>S47/U59</f>
        <v>-4.2400326317517095E-4</v>
      </c>
      <c r="W47" s="4"/>
    </row>
    <row r="48" spans="1:23" ht="18.75" x14ac:dyDescent="0.45">
      <c r="A48" s="2" t="s">
        <v>17</v>
      </c>
      <c r="C48" s="19">
        <v>0</v>
      </c>
      <c r="D48" s="19"/>
      <c r="E48" s="19">
        <v>2092165091</v>
      </c>
      <c r="F48" s="19"/>
      <c r="G48" s="19">
        <v>0</v>
      </c>
      <c r="H48" s="19"/>
      <c r="I48" s="19">
        <v>2092165091</v>
      </c>
      <c r="J48" s="4"/>
      <c r="K48" s="4" t="s">
        <v>256</v>
      </c>
      <c r="L48" s="4"/>
      <c r="M48" s="19">
        <v>0</v>
      </c>
      <c r="N48" s="19"/>
      <c r="O48" s="30">
        <v>-408747264</v>
      </c>
      <c r="P48" s="19"/>
      <c r="Q48" s="30">
        <v>168204530</v>
      </c>
      <c r="R48" s="19"/>
      <c r="S48" s="19">
        <f t="shared" si="0"/>
        <v>-240542734</v>
      </c>
      <c r="T48" s="4"/>
      <c r="U48" s="22">
        <f>S48/U59</f>
        <v>-9.6673920042835768E-5</v>
      </c>
      <c r="W48" s="4"/>
    </row>
    <row r="49" spans="1:23" ht="18.75" x14ac:dyDescent="0.45">
      <c r="A49" s="2" t="s">
        <v>239</v>
      </c>
      <c r="C49" s="19">
        <v>0</v>
      </c>
      <c r="D49" s="19"/>
      <c r="E49" s="19">
        <v>0</v>
      </c>
      <c r="F49" s="19"/>
      <c r="G49" s="19">
        <v>0</v>
      </c>
      <c r="H49" s="19"/>
      <c r="I49" s="19">
        <v>0</v>
      </c>
      <c r="J49" s="4"/>
      <c r="K49" s="4" t="s">
        <v>22</v>
      </c>
      <c r="L49" s="4"/>
      <c r="M49" s="19">
        <v>0</v>
      </c>
      <c r="N49" s="19"/>
      <c r="O49" s="30">
        <v>0</v>
      </c>
      <c r="P49" s="19"/>
      <c r="Q49" s="30">
        <v>-274370655</v>
      </c>
      <c r="R49" s="19"/>
      <c r="S49" s="19">
        <f t="shared" si="0"/>
        <v>-274370655</v>
      </c>
      <c r="T49" s="4"/>
      <c r="U49" s="22">
        <f>S49/U59</f>
        <v>-1.1026933269815781E-4</v>
      </c>
      <c r="W49" s="4"/>
    </row>
    <row r="50" spans="1:23" ht="18.75" x14ac:dyDescent="0.45">
      <c r="A50" s="2" t="s">
        <v>227</v>
      </c>
      <c r="C50" s="19">
        <v>0</v>
      </c>
      <c r="D50" s="19"/>
      <c r="E50" s="19">
        <v>0</v>
      </c>
      <c r="F50" s="19"/>
      <c r="G50" s="19">
        <v>0</v>
      </c>
      <c r="H50" s="19"/>
      <c r="I50" s="19">
        <v>0</v>
      </c>
      <c r="J50" s="4"/>
      <c r="K50" s="4" t="s">
        <v>22</v>
      </c>
      <c r="L50" s="4"/>
      <c r="M50" s="19">
        <v>0</v>
      </c>
      <c r="N50" s="19"/>
      <c r="O50" s="30">
        <v>0</v>
      </c>
      <c r="P50" s="19"/>
      <c r="Q50" s="30">
        <v>246915204</v>
      </c>
      <c r="R50" s="19"/>
      <c r="S50" s="19">
        <f t="shared" si="0"/>
        <v>246915204</v>
      </c>
      <c r="T50" s="4"/>
      <c r="U50" s="22">
        <f>S50/U59</f>
        <v>9.9235010311541911E-5</v>
      </c>
      <c r="W50" s="4"/>
    </row>
    <row r="51" spans="1:23" ht="18.75" x14ac:dyDescent="0.45">
      <c r="A51" s="2" t="s">
        <v>246</v>
      </c>
      <c r="C51" s="19">
        <v>0</v>
      </c>
      <c r="D51" s="19"/>
      <c r="E51" s="19">
        <v>0</v>
      </c>
      <c r="F51" s="19"/>
      <c r="G51" s="19">
        <v>0</v>
      </c>
      <c r="H51" s="19"/>
      <c r="I51" s="19">
        <v>0</v>
      </c>
      <c r="J51" s="4"/>
      <c r="K51" s="4" t="s">
        <v>22</v>
      </c>
      <c r="L51" s="4"/>
      <c r="M51" s="19">
        <v>0</v>
      </c>
      <c r="N51" s="19"/>
      <c r="O51" s="30">
        <v>0</v>
      </c>
      <c r="P51" s="19"/>
      <c r="Q51" s="30">
        <v>35438193</v>
      </c>
      <c r="R51" s="19"/>
      <c r="S51" s="19">
        <f t="shared" si="0"/>
        <v>35438193</v>
      </c>
      <c r="T51" s="4"/>
      <c r="U51" s="22">
        <f>S51/U59</f>
        <v>1.4242579601446545E-5</v>
      </c>
      <c r="W51" s="4"/>
    </row>
    <row r="52" spans="1:23" ht="18.75" x14ac:dyDescent="0.45">
      <c r="A52" s="2" t="s">
        <v>20</v>
      </c>
      <c r="C52" s="19">
        <v>0</v>
      </c>
      <c r="D52" s="19"/>
      <c r="E52" s="19">
        <v>-2392492817</v>
      </c>
      <c r="F52" s="19"/>
      <c r="G52" s="19">
        <v>0</v>
      </c>
      <c r="H52" s="19"/>
      <c r="I52" s="19">
        <v>-2392492817</v>
      </c>
      <c r="J52" s="4"/>
      <c r="K52" s="4" t="s">
        <v>257</v>
      </c>
      <c r="L52" s="4"/>
      <c r="M52" s="19">
        <v>0</v>
      </c>
      <c r="N52" s="19"/>
      <c r="O52" s="30">
        <v>-4821405481</v>
      </c>
      <c r="P52" s="19"/>
      <c r="Q52" s="30">
        <v>0</v>
      </c>
      <c r="R52" s="19"/>
      <c r="S52" s="19">
        <f t="shared" si="0"/>
        <v>-4821405481</v>
      </c>
      <c r="T52" s="4"/>
      <c r="U52" s="22">
        <f>S52/U59</f>
        <v>-1.937718758797695E-3</v>
      </c>
      <c r="W52" s="4"/>
    </row>
    <row r="53" spans="1:23" ht="18.75" x14ac:dyDescent="0.45">
      <c r="A53" s="2" t="s">
        <v>23</v>
      </c>
      <c r="C53" s="19">
        <v>0</v>
      </c>
      <c r="D53" s="19"/>
      <c r="E53" s="19">
        <v>-168279</v>
      </c>
      <c r="F53" s="19"/>
      <c r="G53" s="19">
        <v>0</v>
      </c>
      <c r="H53" s="19"/>
      <c r="I53" s="19">
        <v>-168279</v>
      </c>
      <c r="J53" s="4"/>
      <c r="K53" s="4" t="s">
        <v>22</v>
      </c>
      <c r="L53" s="4"/>
      <c r="M53" s="19">
        <v>0</v>
      </c>
      <c r="N53" s="19"/>
      <c r="O53" s="30">
        <v>-168280</v>
      </c>
      <c r="P53" s="19"/>
      <c r="Q53" s="30">
        <v>0</v>
      </c>
      <c r="R53" s="19"/>
      <c r="S53" s="19">
        <f t="shared" si="0"/>
        <v>-168280</v>
      </c>
      <c r="T53" s="4"/>
      <c r="U53" s="22">
        <f>S53/U59</f>
        <v>-6.7631588758812409E-8</v>
      </c>
      <c r="W53" s="4"/>
    </row>
    <row r="54" spans="1:23" ht="18.75" x14ac:dyDescent="0.45">
      <c r="A54" s="2" t="s">
        <v>24</v>
      </c>
      <c r="C54" s="19">
        <v>0</v>
      </c>
      <c r="D54" s="19"/>
      <c r="E54" s="19">
        <v>-171345</v>
      </c>
      <c r="F54" s="19"/>
      <c r="G54" s="19">
        <v>0</v>
      </c>
      <c r="H54" s="19"/>
      <c r="I54" s="19">
        <v>-171345</v>
      </c>
      <c r="J54" s="4"/>
      <c r="K54" s="4" t="s">
        <v>22</v>
      </c>
      <c r="L54" s="4"/>
      <c r="M54" s="19">
        <v>0</v>
      </c>
      <c r="N54" s="19"/>
      <c r="O54" s="30">
        <v>-171346</v>
      </c>
      <c r="P54" s="19"/>
      <c r="Q54" s="30">
        <v>0</v>
      </c>
      <c r="R54" s="19"/>
      <c r="S54" s="19">
        <f t="shared" si="0"/>
        <v>-171346</v>
      </c>
      <c r="T54" s="4"/>
      <c r="U54" s="22">
        <f>S54/U59</f>
        <v>-6.8863811549010403E-8</v>
      </c>
      <c r="W54" s="4"/>
    </row>
    <row r="55" spans="1:23" ht="18.75" x14ac:dyDescent="0.45">
      <c r="A55" s="2" t="s">
        <v>282</v>
      </c>
      <c r="C55" s="19">
        <v>0</v>
      </c>
      <c r="D55" s="19"/>
      <c r="E55" s="19">
        <v>0</v>
      </c>
      <c r="F55" s="19"/>
      <c r="G55" s="19">
        <v>0</v>
      </c>
      <c r="H55" s="19"/>
      <c r="I55" s="19">
        <v>0</v>
      </c>
      <c r="J55" s="4"/>
      <c r="K55" s="4">
        <v>0</v>
      </c>
      <c r="L55" s="4"/>
      <c r="M55" s="19">
        <v>0</v>
      </c>
      <c r="N55" s="19"/>
      <c r="O55" s="30">
        <v>939647373</v>
      </c>
      <c r="P55" s="19"/>
      <c r="Q55" s="30">
        <v>0</v>
      </c>
      <c r="R55" s="19"/>
      <c r="S55" s="19">
        <f t="shared" si="0"/>
        <v>939647373</v>
      </c>
      <c r="T55" s="4"/>
      <c r="U55" s="22">
        <v>0</v>
      </c>
      <c r="W55" s="4"/>
    </row>
    <row r="56" spans="1:23" ht="18.75" thickBot="1" x14ac:dyDescent="0.45">
      <c r="C56" s="20">
        <f>SUM(C8:C55)</f>
        <v>0</v>
      </c>
      <c r="D56" s="19"/>
      <c r="E56" s="20">
        <f>SUM(E8:E55)</f>
        <v>1815329035</v>
      </c>
      <c r="F56" s="19"/>
      <c r="G56" s="20">
        <f>SUM(G8:G55)</f>
        <v>0</v>
      </c>
      <c r="H56" s="19"/>
      <c r="I56" s="20">
        <f>SUM(I8:I55)</f>
        <v>1815329035</v>
      </c>
      <c r="J56" s="4"/>
      <c r="K56" s="25">
        <v>5.7999999999999996E-3</v>
      </c>
      <c r="L56" s="4"/>
      <c r="M56" s="20">
        <f>SUM(M8:M55)</f>
        <v>2952412179</v>
      </c>
      <c r="N56" s="19"/>
      <c r="O56" s="50">
        <f>SUM(O8:O55)</f>
        <v>137500554</v>
      </c>
      <c r="P56" s="19"/>
      <c r="Q56" s="20">
        <f>SUM(Q8:Q55)</f>
        <v>-7295395777</v>
      </c>
      <c r="R56" s="19"/>
      <c r="S56" s="20">
        <f>SUM(S8:S55)</f>
        <v>-4205483044</v>
      </c>
      <c r="T56" s="4"/>
      <c r="U56" s="25">
        <f>SUM(U13:U54)</f>
        <v>4.9744779808021987E-3</v>
      </c>
    </row>
    <row r="57" spans="1:23" ht="18.75" thickTop="1" x14ac:dyDescent="0.4"/>
    <row r="59" spans="1:23" x14ac:dyDescent="0.4">
      <c r="S59" s="3"/>
      <c r="U59" s="26">
        <v>2488186409462</v>
      </c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3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view="pageBreakPreview" topLeftCell="A16" zoomScale="93" zoomScaleNormal="100" zoomScaleSheetLayoutView="93" workbookViewId="0">
      <selection activeCell="M1" sqref="M1:M1048576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6.5703125" style="1" bestFit="1" customWidth="1"/>
    <col min="8" max="8" width="1" style="1" customWidth="1"/>
    <col min="9" max="9" width="14.425781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2.5703125" style="28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7.75" x14ac:dyDescent="0.4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17" x14ac:dyDescent="0.4">
      <c r="K5" s="28"/>
      <c r="L5" s="28"/>
      <c r="N5" s="28"/>
      <c r="O5" s="28"/>
      <c r="P5" s="28"/>
      <c r="Q5" s="28"/>
    </row>
    <row r="6" spans="1:17" ht="27.75" x14ac:dyDescent="0.4">
      <c r="A6" s="46" t="s">
        <v>183</v>
      </c>
      <c r="C6" s="46" t="s">
        <v>181</v>
      </c>
      <c r="D6" s="46" t="s">
        <v>181</v>
      </c>
      <c r="E6" s="46" t="s">
        <v>181</v>
      </c>
      <c r="F6" s="46" t="s">
        <v>181</v>
      </c>
      <c r="G6" s="46" t="s">
        <v>181</v>
      </c>
      <c r="H6" s="46" t="s">
        <v>181</v>
      </c>
      <c r="I6" s="46" t="s">
        <v>181</v>
      </c>
      <c r="K6" s="51" t="s">
        <v>182</v>
      </c>
      <c r="L6" s="51" t="s">
        <v>182</v>
      </c>
      <c r="M6" s="51" t="s">
        <v>182</v>
      </c>
      <c r="N6" s="51" t="s">
        <v>182</v>
      </c>
      <c r="O6" s="51" t="s">
        <v>182</v>
      </c>
      <c r="P6" s="51" t="s">
        <v>182</v>
      </c>
      <c r="Q6" s="51" t="s">
        <v>182</v>
      </c>
    </row>
    <row r="7" spans="1:17" ht="27.75" x14ac:dyDescent="0.4">
      <c r="A7" s="46" t="s">
        <v>183</v>
      </c>
      <c r="C7" s="46" t="s">
        <v>258</v>
      </c>
      <c r="E7" s="46" t="s">
        <v>252</v>
      </c>
      <c r="G7" s="46" t="s">
        <v>253</v>
      </c>
      <c r="I7" s="46" t="s">
        <v>259</v>
      </c>
      <c r="K7" s="51" t="s">
        <v>258</v>
      </c>
      <c r="L7" s="28"/>
      <c r="M7" s="51" t="s">
        <v>252</v>
      </c>
      <c r="N7" s="28"/>
      <c r="O7" s="51" t="s">
        <v>253</v>
      </c>
      <c r="P7" s="28"/>
      <c r="Q7" s="51" t="s">
        <v>259</v>
      </c>
    </row>
    <row r="8" spans="1:17" ht="18.75" x14ac:dyDescent="0.45">
      <c r="A8" s="2" t="s">
        <v>21</v>
      </c>
      <c r="C8" s="17">
        <v>0</v>
      </c>
      <c r="D8" s="17"/>
      <c r="E8" s="17">
        <v>-929637734</v>
      </c>
      <c r="F8" s="17"/>
      <c r="G8" s="17">
        <v>933447839</v>
      </c>
      <c r="H8" s="17"/>
      <c r="I8" s="17">
        <v>3810105</v>
      </c>
      <c r="J8" s="17"/>
      <c r="K8" s="17">
        <v>0</v>
      </c>
      <c r="L8" s="17"/>
      <c r="M8" s="49">
        <v>1051399224</v>
      </c>
      <c r="N8" s="17"/>
      <c r="O8" s="17">
        <v>1469797813</v>
      </c>
      <c r="P8" s="17"/>
      <c r="Q8" s="17">
        <v>2521197037</v>
      </c>
    </row>
    <row r="9" spans="1:17" ht="18.75" x14ac:dyDescent="0.45">
      <c r="A9" s="2" t="s">
        <v>26</v>
      </c>
      <c r="C9" s="17">
        <v>10036885245</v>
      </c>
      <c r="D9" s="17"/>
      <c r="E9" s="17">
        <v>-3325319088</v>
      </c>
      <c r="F9" s="17"/>
      <c r="G9" s="17">
        <v>3687819088</v>
      </c>
      <c r="H9" s="17"/>
      <c r="I9" s="17">
        <v>10399385245</v>
      </c>
      <c r="J9" s="17"/>
      <c r="K9" s="17">
        <v>15018442623</v>
      </c>
      <c r="L9" s="17"/>
      <c r="M9" s="49">
        <v>0</v>
      </c>
      <c r="N9" s="17"/>
      <c r="O9" s="17">
        <v>3687819088</v>
      </c>
      <c r="P9" s="17"/>
      <c r="Q9" s="17">
        <v>18706261711</v>
      </c>
    </row>
    <row r="10" spans="1:17" ht="18.75" x14ac:dyDescent="0.45">
      <c r="A10" s="2" t="s">
        <v>25</v>
      </c>
      <c r="C10" s="17">
        <v>1011767075</v>
      </c>
      <c r="D10" s="17"/>
      <c r="E10" s="17">
        <v>-3305098843</v>
      </c>
      <c r="F10" s="17"/>
      <c r="G10" s="17">
        <v>3323441343</v>
      </c>
      <c r="H10" s="17"/>
      <c r="I10" s="17">
        <v>1030109575</v>
      </c>
      <c r="J10" s="17"/>
      <c r="K10" s="17">
        <v>15448972641</v>
      </c>
      <c r="L10" s="17"/>
      <c r="M10" s="49">
        <v>0</v>
      </c>
      <c r="N10" s="17"/>
      <c r="O10" s="17">
        <v>3323441343</v>
      </c>
      <c r="P10" s="17"/>
      <c r="Q10" s="17">
        <v>18772413984</v>
      </c>
    </row>
    <row r="11" spans="1:17" ht="18.75" x14ac:dyDescent="0.45">
      <c r="A11" s="2" t="s">
        <v>247</v>
      </c>
      <c r="C11" s="17">
        <v>0</v>
      </c>
      <c r="D11" s="17"/>
      <c r="E11" s="17">
        <v>0</v>
      </c>
      <c r="F11" s="17"/>
      <c r="G11" s="17">
        <v>0</v>
      </c>
      <c r="H11" s="17"/>
      <c r="I11" s="17">
        <v>0</v>
      </c>
      <c r="J11" s="17"/>
      <c r="K11" s="17">
        <v>0</v>
      </c>
      <c r="L11" s="17"/>
      <c r="M11" s="49">
        <v>0</v>
      </c>
      <c r="N11" s="17"/>
      <c r="O11" s="17">
        <v>370153725</v>
      </c>
      <c r="P11" s="17"/>
      <c r="Q11" s="17">
        <v>370153725</v>
      </c>
    </row>
    <row r="12" spans="1:17" ht="18.75" x14ac:dyDescent="0.45">
      <c r="A12" s="2" t="s">
        <v>59</v>
      </c>
      <c r="C12" s="17">
        <v>1467300</v>
      </c>
      <c r="D12" s="17"/>
      <c r="E12" s="17">
        <v>-2509544</v>
      </c>
      <c r="F12" s="17"/>
      <c r="G12" s="17">
        <v>0</v>
      </c>
      <c r="H12" s="17"/>
      <c r="I12" s="17">
        <v>-1042244</v>
      </c>
      <c r="J12" s="17"/>
      <c r="K12" s="17">
        <v>3965979</v>
      </c>
      <c r="L12" s="17"/>
      <c r="M12" s="49">
        <v>-2547065</v>
      </c>
      <c r="N12" s="17"/>
      <c r="O12" s="17">
        <v>1973208</v>
      </c>
      <c r="P12" s="17"/>
      <c r="Q12" s="17">
        <v>3392122</v>
      </c>
    </row>
    <row r="13" spans="1:17" ht="18.75" x14ac:dyDescent="0.45">
      <c r="A13" s="2" t="s">
        <v>67</v>
      </c>
      <c r="C13" s="17">
        <v>22501460692</v>
      </c>
      <c r="D13" s="17"/>
      <c r="E13" s="17">
        <v>0</v>
      </c>
      <c r="F13" s="17"/>
      <c r="G13" s="17">
        <v>0</v>
      </c>
      <c r="H13" s="17"/>
      <c r="I13" s="17">
        <v>22501460692</v>
      </c>
      <c r="J13" s="17"/>
      <c r="K13" s="17">
        <v>217240051964</v>
      </c>
      <c r="L13" s="17"/>
      <c r="M13" s="49">
        <v>142206034475</v>
      </c>
      <c r="N13" s="17"/>
      <c r="O13" s="17">
        <v>3406374</v>
      </c>
      <c r="P13" s="17"/>
      <c r="Q13" s="17">
        <v>359449492813</v>
      </c>
    </row>
    <row r="14" spans="1:17" ht="18.75" x14ac:dyDescent="0.45">
      <c r="A14" s="2" t="s">
        <v>51</v>
      </c>
      <c r="C14" s="17">
        <v>0</v>
      </c>
      <c r="D14" s="17"/>
      <c r="E14" s="17">
        <v>250954506</v>
      </c>
      <c r="F14" s="17"/>
      <c r="G14" s="17">
        <v>0</v>
      </c>
      <c r="H14" s="17"/>
      <c r="I14" s="17">
        <v>250954506</v>
      </c>
      <c r="J14" s="17"/>
      <c r="K14" s="17">
        <v>0</v>
      </c>
      <c r="L14" s="17"/>
      <c r="M14" s="49">
        <v>9961325151</v>
      </c>
      <c r="N14" s="17"/>
      <c r="O14" s="17">
        <v>450936990</v>
      </c>
      <c r="P14" s="17"/>
      <c r="Q14" s="17">
        <v>10412262141</v>
      </c>
    </row>
    <row r="15" spans="1:17" ht="18.75" x14ac:dyDescent="0.45">
      <c r="A15" s="2" t="s">
        <v>48</v>
      </c>
      <c r="C15" s="17">
        <v>0</v>
      </c>
      <c r="D15" s="17"/>
      <c r="E15" s="17">
        <v>468250714</v>
      </c>
      <c r="F15" s="17"/>
      <c r="G15" s="17">
        <v>0</v>
      </c>
      <c r="H15" s="17"/>
      <c r="I15" s="17">
        <v>468250714</v>
      </c>
      <c r="J15" s="17"/>
      <c r="K15" s="17">
        <v>0</v>
      </c>
      <c r="L15" s="17"/>
      <c r="M15" s="49">
        <v>4348126423</v>
      </c>
      <c r="N15" s="17"/>
      <c r="O15" s="17">
        <v>14571197</v>
      </c>
      <c r="P15" s="17"/>
      <c r="Q15" s="17">
        <v>4362697620</v>
      </c>
    </row>
    <row r="16" spans="1:17" ht="18.75" x14ac:dyDescent="0.45">
      <c r="A16" s="2" t="s">
        <v>248</v>
      </c>
      <c r="C16" s="17">
        <v>0</v>
      </c>
      <c r="D16" s="17"/>
      <c r="E16" s="17">
        <v>0</v>
      </c>
      <c r="F16" s="17"/>
      <c r="G16" s="17">
        <v>0</v>
      </c>
      <c r="H16" s="17"/>
      <c r="I16" s="17">
        <v>0</v>
      </c>
      <c r="J16" s="17"/>
      <c r="K16" s="17">
        <v>0</v>
      </c>
      <c r="L16" s="17"/>
      <c r="M16" s="49">
        <v>0</v>
      </c>
      <c r="N16" s="17"/>
      <c r="O16" s="17">
        <v>50664981</v>
      </c>
      <c r="P16" s="17"/>
      <c r="Q16" s="17">
        <v>50664981</v>
      </c>
    </row>
    <row r="17" spans="1:17" ht="18.75" x14ac:dyDescent="0.45">
      <c r="A17" s="2" t="s">
        <v>189</v>
      </c>
      <c r="C17" s="17">
        <v>0</v>
      </c>
      <c r="D17" s="17"/>
      <c r="E17" s="17">
        <v>0</v>
      </c>
      <c r="F17" s="17"/>
      <c r="G17" s="17">
        <v>0</v>
      </c>
      <c r="H17" s="17"/>
      <c r="I17" s="17">
        <v>0</v>
      </c>
      <c r="J17" s="17"/>
      <c r="K17" s="17">
        <v>18237259428</v>
      </c>
      <c r="L17" s="17"/>
      <c r="M17" s="49">
        <v>0</v>
      </c>
      <c r="N17" s="17"/>
      <c r="O17" s="17">
        <v>117015000</v>
      </c>
      <c r="P17" s="17"/>
      <c r="Q17" s="17">
        <v>18354274428</v>
      </c>
    </row>
    <row r="18" spans="1:17" ht="18.75" x14ac:dyDescent="0.45">
      <c r="A18" s="2" t="s">
        <v>249</v>
      </c>
      <c r="C18" s="17">
        <v>0</v>
      </c>
      <c r="D18" s="17"/>
      <c r="E18" s="17">
        <v>0</v>
      </c>
      <c r="F18" s="17"/>
      <c r="G18" s="17">
        <v>0</v>
      </c>
      <c r="H18" s="17"/>
      <c r="I18" s="17">
        <v>0</v>
      </c>
      <c r="J18" s="17"/>
      <c r="K18" s="17">
        <v>0</v>
      </c>
      <c r="L18" s="17"/>
      <c r="M18" s="49">
        <v>0</v>
      </c>
      <c r="N18" s="17"/>
      <c r="O18" s="17">
        <v>37201670</v>
      </c>
      <c r="P18" s="17"/>
      <c r="Q18" s="17">
        <v>37201670</v>
      </c>
    </row>
    <row r="19" spans="1:17" ht="18.75" x14ac:dyDescent="0.45">
      <c r="A19" s="2" t="s">
        <v>45</v>
      </c>
      <c r="C19" s="17">
        <v>0</v>
      </c>
      <c r="D19" s="17"/>
      <c r="E19" s="17">
        <v>533447295</v>
      </c>
      <c r="F19" s="17"/>
      <c r="G19" s="17">
        <v>0</v>
      </c>
      <c r="H19" s="17"/>
      <c r="I19" s="17">
        <v>533447295</v>
      </c>
      <c r="J19" s="17"/>
      <c r="K19" s="17">
        <v>0</v>
      </c>
      <c r="L19" s="17"/>
      <c r="M19" s="49">
        <v>16986304592</v>
      </c>
      <c r="N19" s="17"/>
      <c r="O19" s="17">
        <f>4895349315-19940</f>
        <v>4895329375</v>
      </c>
      <c r="P19" s="17"/>
      <c r="Q19" s="17">
        <v>21881653907</v>
      </c>
    </row>
    <row r="20" spans="1:17" ht="18.75" x14ac:dyDescent="0.45">
      <c r="A20" s="2" t="s">
        <v>250</v>
      </c>
      <c r="C20" s="17">
        <v>0</v>
      </c>
      <c r="D20" s="17"/>
      <c r="E20" s="17">
        <v>0</v>
      </c>
      <c r="F20" s="17"/>
      <c r="G20" s="17">
        <v>0</v>
      </c>
      <c r="H20" s="17"/>
      <c r="I20" s="17">
        <v>0</v>
      </c>
      <c r="J20" s="17"/>
      <c r="K20" s="17">
        <v>0</v>
      </c>
      <c r="L20" s="17"/>
      <c r="M20" s="49">
        <v>0</v>
      </c>
      <c r="N20" s="17"/>
      <c r="O20" s="17">
        <v>-322494460</v>
      </c>
      <c r="P20" s="17"/>
      <c r="Q20" s="17">
        <v>-322494460</v>
      </c>
    </row>
    <row r="21" spans="1:17" ht="18.75" x14ac:dyDescent="0.45">
      <c r="A21" s="2" t="s">
        <v>81</v>
      </c>
      <c r="C21" s="17">
        <v>7252920111</v>
      </c>
      <c r="D21" s="17"/>
      <c r="E21" s="17">
        <v>0</v>
      </c>
      <c r="F21" s="17"/>
      <c r="G21" s="17">
        <v>0</v>
      </c>
      <c r="H21" s="17"/>
      <c r="I21" s="17">
        <v>7252920111</v>
      </c>
      <c r="J21" s="17"/>
      <c r="K21" s="17">
        <v>77275881022</v>
      </c>
      <c r="L21" s="17"/>
      <c r="M21" s="49">
        <v>38789856296</v>
      </c>
      <c r="N21" s="17"/>
      <c r="O21" s="17">
        <v>0</v>
      </c>
      <c r="P21" s="17"/>
      <c r="Q21" s="17">
        <v>116065737318</v>
      </c>
    </row>
    <row r="22" spans="1:17" ht="18.75" x14ac:dyDescent="0.45">
      <c r="A22" s="2" t="s">
        <v>87</v>
      </c>
      <c r="C22" s="17">
        <v>5253640215</v>
      </c>
      <c r="D22" s="17"/>
      <c r="E22" s="17">
        <v>0</v>
      </c>
      <c r="F22" s="17"/>
      <c r="G22" s="17">
        <v>0</v>
      </c>
      <c r="H22" s="17"/>
      <c r="I22" s="17">
        <v>5253640215</v>
      </c>
      <c r="J22" s="17"/>
      <c r="K22" s="17">
        <v>58496699416</v>
      </c>
      <c r="L22" s="17"/>
      <c r="M22" s="49">
        <v>1402369654</v>
      </c>
      <c r="N22" s="17"/>
      <c r="O22" s="17">
        <v>0</v>
      </c>
      <c r="P22" s="17"/>
      <c r="Q22" s="17">
        <v>59899069070</v>
      </c>
    </row>
    <row r="23" spans="1:17" ht="18.75" x14ac:dyDescent="0.45">
      <c r="A23" s="2" t="s">
        <v>62</v>
      </c>
      <c r="C23" s="17">
        <v>16602005871</v>
      </c>
      <c r="D23" s="17"/>
      <c r="E23" s="17">
        <v>0</v>
      </c>
      <c r="F23" s="17"/>
      <c r="G23" s="17">
        <v>0</v>
      </c>
      <c r="H23" s="17"/>
      <c r="I23" s="17">
        <v>16602005871</v>
      </c>
      <c r="J23" s="17"/>
      <c r="K23" s="17">
        <v>108797650459</v>
      </c>
      <c r="L23" s="17"/>
      <c r="M23" s="49">
        <v>67506875000</v>
      </c>
      <c r="N23" s="17"/>
      <c r="O23" s="17">
        <v>0</v>
      </c>
      <c r="P23" s="17"/>
      <c r="Q23" s="17">
        <v>176304525459</v>
      </c>
    </row>
    <row r="24" spans="1:17" ht="18.75" x14ac:dyDescent="0.45">
      <c r="A24" s="2" t="s">
        <v>65</v>
      </c>
      <c r="C24" s="17">
        <v>16602005871</v>
      </c>
      <c r="D24" s="17"/>
      <c r="E24" s="17">
        <v>0</v>
      </c>
      <c r="F24" s="17"/>
      <c r="G24" s="17">
        <v>0</v>
      </c>
      <c r="H24" s="17"/>
      <c r="I24" s="17">
        <v>16602005871</v>
      </c>
      <c r="J24" s="17"/>
      <c r="K24" s="17">
        <v>93795894019</v>
      </c>
      <c r="L24" s="17"/>
      <c r="M24" s="49">
        <v>69905375000</v>
      </c>
      <c r="N24" s="17"/>
      <c r="O24" s="17">
        <v>0</v>
      </c>
      <c r="P24" s="17"/>
      <c r="Q24" s="17">
        <v>163701269019</v>
      </c>
    </row>
    <row r="25" spans="1:17" ht="18.75" x14ac:dyDescent="0.45">
      <c r="A25" s="2" t="s">
        <v>41</v>
      </c>
      <c r="C25" s="17">
        <v>2247533653</v>
      </c>
      <c r="D25" s="17"/>
      <c r="E25" s="17">
        <v>0</v>
      </c>
      <c r="F25" s="17"/>
      <c r="G25" s="17">
        <v>0</v>
      </c>
      <c r="H25" s="17"/>
      <c r="I25" s="17">
        <v>2247533653</v>
      </c>
      <c r="J25" s="17"/>
      <c r="K25" s="17">
        <v>25509778358</v>
      </c>
      <c r="L25" s="17"/>
      <c r="M25" s="49">
        <v>9484336396</v>
      </c>
      <c r="N25" s="17"/>
      <c r="O25" s="17">
        <v>0</v>
      </c>
      <c r="P25" s="17"/>
      <c r="Q25" s="17">
        <v>34994114754</v>
      </c>
    </row>
    <row r="26" spans="1:17" ht="18.75" x14ac:dyDescent="0.45">
      <c r="A26" s="2" t="s">
        <v>96</v>
      </c>
      <c r="C26" s="17">
        <v>75309442710</v>
      </c>
      <c r="D26" s="17"/>
      <c r="E26" s="17">
        <v>0</v>
      </c>
      <c r="F26" s="17"/>
      <c r="G26" s="17">
        <v>0</v>
      </c>
      <c r="H26" s="17"/>
      <c r="I26" s="17">
        <v>75309442710</v>
      </c>
      <c r="J26" s="17"/>
      <c r="K26" s="17">
        <v>175861881048</v>
      </c>
      <c r="L26" s="17"/>
      <c r="M26" s="49">
        <v>0</v>
      </c>
      <c r="N26" s="17"/>
      <c r="O26" s="17">
        <v>0</v>
      </c>
      <c r="P26" s="17"/>
      <c r="Q26" s="17">
        <v>175861881048</v>
      </c>
    </row>
    <row r="27" spans="1:17" ht="18.75" x14ac:dyDescent="0.45">
      <c r="A27" s="2" t="s">
        <v>100</v>
      </c>
      <c r="C27" s="17">
        <v>29589026280</v>
      </c>
      <c r="D27" s="17"/>
      <c r="E27" s="17">
        <v>0</v>
      </c>
      <c r="F27" s="17"/>
      <c r="G27" s="17">
        <v>0</v>
      </c>
      <c r="H27" s="17"/>
      <c r="I27" s="17">
        <v>29589026280</v>
      </c>
      <c r="J27" s="17"/>
      <c r="K27" s="17">
        <v>170523220012</v>
      </c>
      <c r="L27" s="17"/>
      <c r="M27" s="49">
        <v>0</v>
      </c>
      <c r="N27" s="17"/>
      <c r="O27" s="17">
        <v>0</v>
      </c>
      <c r="P27" s="17"/>
      <c r="Q27" s="17">
        <v>170523220012</v>
      </c>
    </row>
    <row r="28" spans="1:17" ht="18.75" x14ac:dyDescent="0.45">
      <c r="A28" s="2" t="s">
        <v>74</v>
      </c>
      <c r="C28" s="17">
        <v>59251722</v>
      </c>
      <c r="D28" s="17"/>
      <c r="E28" s="17">
        <v>-116828820</v>
      </c>
      <c r="F28" s="17"/>
      <c r="G28" s="17">
        <v>0</v>
      </c>
      <c r="H28" s="17"/>
      <c r="I28" s="17">
        <v>-57577098</v>
      </c>
      <c r="J28" s="17"/>
      <c r="K28" s="17">
        <v>181744977</v>
      </c>
      <c r="L28" s="17"/>
      <c r="M28" s="49">
        <v>159602382</v>
      </c>
      <c r="N28" s="17"/>
      <c r="O28" s="17">
        <v>0</v>
      </c>
      <c r="P28" s="17"/>
      <c r="Q28" s="17">
        <v>341347359</v>
      </c>
    </row>
    <row r="29" spans="1:17" ht="18.75" x14ac:dyDescent="0.45">
      <c r="A29" s="2" t="s">
        <v>70</v>
      </c>
      <c r="C29" s="17">
        <v>12231165</v>
      </c>
      <c r="D29" s="17"/>
      <c r="E29" s="17">
        <v>15997100</v>
      </c>
      <c r="F29" s="17"/>
      <c r="G29" s="17">
        <v>0</v>
      </c>
      <c r="H29" s="17"/>
      <c r="I29" s="17">
        <v>28228265</v>
      </c>
      <c r="J29" s="17"/>
      <c r="K29" s="17">
        <v>85324991</v>
      </c>
      <c r="L29" s="17"/>
      <c r="M29" s="49">
        <v>19641125</v>
      </c>
      <c r="N29" s="17"/>
      <c r="O29" s="17">
        <v>0</v>
      </c>
      <c r="P29" s="17"/>
      <c r="Q29" s="17">
        <v>104966116</v>
      </c>
    </row>
    <row r="30" spans="1:17" ht="18.75" x14ac:dyDescent="0.45">
      <c r="A30" s="2" t="s">
        <v>84</v>
      </c>
      <c r="C30" s="17">
        <v>22363462</v>
      </c>
      <c r="D30" s="17"/>
      <c r="E30" s="17">
        <v>0</v>
      </c>
      <c r="F30" s="17"/>
      <c r="G30" s="17">
        <v>0</v>
      </c>
      <c r="H30" s="17"/>
      <c r="I30" s="17">
        <v>22363462</v>
      </c>
      <c r="J30" s="17"/>
      <c r="K30" s="17">
        <v>247903921</v>
      </c>
      <c r="L30" s="17"/>
      <c r="M30" s="49">
        <v>-1500</v>
      </c>
      <c r="N30" s="17"/>
      <c r="O30" s="17">
        <v>0</v>
      </c>
      <c r="P30" s="17"/>
      <c r="Q30" s="17">
        <v>247902422</v>
      </c>
    </row>
    <row r="31" spans="1:17" ht="18.75" x14ac:dyDescent="0.45">
      <c r="A31" s="2" t="s">
        <v>56</v>
      </c>
      <c r="C31" s="17">
        <v>0</v>
      </c>
      <c r="D31" s="17"/>
      <c r="E31" s="17">
        <v>196292506</v>
      </c>
      <c r="F31" s="17"/>
      <c r="G31" s="17">
        <v>0</v>
      </c>
      <c r="H31" s="17"/>
      <c r="I31" s="17">
        <v>196292506</v>
      </c>
      <c r="J31" s="17"/>
      <c r="K31" s="17">
        <v>0</v>
      </c>
      <c r="L31" s="17"/>
      <c r="M31" s="49">
        <v>2207469953</v>
      </c>
      <c r="N31" s="17"/>
      <c r="O31" s="17">
        <v>0</v>
      </c>
      <c r="P31" s="17"/>
      <c r="Q31" s="17">
        <v>2207469954</v>
      </c>
    </row>
    <row r="32" spans="1:17" ht="18.75" x14ac:dyDescent="0.45">
      <c r="A32" s="2" t="s">
        <v>90</v>
      </c>
      <c r="C32" s="17">
        <v>0</v>
      </c>
      <c r="D32" s="17"/>
      <c r="E32" s="17">
        <v>9504611657</v>
      </c>
      <c r="F32" s="17"/>
      <c r="G32" s="17">
        <v>0</v>
      </c>
      <c r="H32" s="17"/>
      <c r="I32" s="17">
        <v>9504611657</v>
      </c>
      <c r="J32" s="17"/>
      <c r="K32" s="17">
        <v>0</v>
      </c>
      <c r="L32" s="17"/>
      <c r="M32" s="49">
        <v>85656993196</v>
      </c>
      <c r="N32" s="17"/>
      <c r="O32" s="17">
        <v>0</v>
      </c>
      <c r="P32" s="17"/>
      <c r="Q32" s="17">
        <v>85656993196</v>
      </c>
    </row>
    <row r="33" spans="1:17" ht="18.75" x14ac:dyDescent="0.45">
      <c r="A33" s="2" t="s">
        <v>93</v>
      </c>
      <c r="C33" s="17">
        <v>0</v>
      </c>
      <c r="D33" s="17"/>
      <c r="E33" s="17">
        <v>0</v>
      </c>
      <c r="F33" s="17"/>
      <c r="G33" s="17">
        <v>0</v>
      </c>
      <c r="H33" s="17"/>
      <c r="I33" s="17">
        <v>0</v>
      </c>
      <c r="J33" s="17"/>
      <c r="K33" s="17">
        <v>0</v>
      </c>
      <c r="L33" s="17"/>
      <c r="M33" s="49">
        <v>-574830</v>
      </c>
      <c r="N33" s="17"/>
      <c r="O33" s="17">
        <v>0</v>
      </c>
      <c r="P33" s="17"/>
      <c r="Q33" s="17">
        <v>-574200</v>
      </c>
    </row>
    <row r="34" spans="1:17" ht="18.75" thickBot="1" x14ac:dyDescent="0.45">
      <c r="C34" s="18">
        <f>SUM(C8:C33)</f>
        <v>186502001372</v>
      </c>
      <c r="D34" s="17"/>
      <c r="E34" s="18">
        <f>SUM(E8:E33)</f>
        <v>3290159749</v>
      </c>
      <c r="F34" s="17"/>
      <c r="G34" s="18">
        <f>SUM(G8:G33)</f>
        <v>7944708270</v>
      </c>
      <c r="H34" s="17"/>
      <c r="I34" s="18">
        <f>SUM(I8:I33)</f>
        <v>197736869391</v>
      </c>
      <c r="J34" s="17"/>
      <c r="K34" s="18">
        <f>SUM(K8:K33)</f>
        <v>976724670858</v>
      </c>
      <c r="L34" s="17"/>
      <c r="M34" s="54">
        <f>SUM(M8:M33)</f>
        <v>449682585472</v>
      </c>
      <c r="N34" s="17"/>
      <c r="O34" s="18">
        <f>SUM(O8:O33)</f>
        <v>14099816304</v>
      </c>
      <c r="P34" s="17"/>
      <c r="Q34" s="18">
        <f>SUM(Q8:Q33)</f>
        <v>1440507093206</v>
      </c>
    </row>
    <row r="35" spans="1:17" ht="18.75" thickTop="1" x14ac:dyDescent="0.4"/>
    <row r="37" spans="1:17" x14ac:dyDescent="0.4">
      <c r="M37" s="52"/>
    </row>
    <row r="38" spans="1:17" x14ac:dyDescent="0.4">
      <c r="M38" s="5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41"/>
  <sheetViews>
    <sheetView rightToLeft="1" topLeftCell="A22" workbookViewId="0">
      <selection activeCell="E22" sqref="E22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40.140625" style="1" bestFit="1" customWidth="1"/>
    <col min="6" max="7" width="1" style="1" customWidth="1"/>
    <col min="8" max="8" width="40.140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27.75" x14ac:dyDescent="0.4">
      <c r="A2" s="46" t="s">
        <v>0</v>
      </c>
      <c r="B2" s="46"/>
      <c r="C2" s="46"/>
      <c r="D2" s="46"/>
      <c r="E2" s="46"/>
      <c r="F2" s="46"/>
      <c r="G2" s="46"/>
      <c r="H2" s="46"/>
    </row>
    <row r="3" spans="1:9" ht="27.75" x14ac:dyDescent="0.4">
      <c r="A3" s="46" t="s">
        <v>179</v>
      </c>
      <c r="B3" s="46"/>
      <c r="C3" s="46"/>
      <c r="D3" s="46"/>
      <c r="E3" s="46"/>
      <c r="F3" s="46"/>
      <c r="G3" s="46"/>
      <c r="H3" s="46"/>
    </row>
    <row r="4" spans="1:9" ht="27.75" x14ac:dyDescent="0.4">
      <c r="A4" s="46" t="s">
        <v>2</v>
      </c>
      <c r="B4" s="46"/>
      <c r="C4" s="46"/>
      <c r="D4" s="46"/>
      <c r="E4" s="46"/>
      <c r="F4" s="46"/>
      <c r="G4" s="46"/>
      <c r="H4" s="46"/>
    </row>
    <row r="6" spans="1:9" ht="27.75" x14ac:dyDescent="0.4">
      <c r="A6" s="46" t="s">
        <v>260</v>
      </c>
      <c r="B6" s="46" t="s">
        <v>260</v>
      </c>
      <c r="C6" s="46" t="s">
        <v>260</v>
      </c>
      <c r="E6" s="46" t="s">
        <v>181</v>
      </c>
      <c r="F6" s="46" t="s">
        <v>181</v>
      </c>
      <c r="H6" s="46" t="s">
        <v>182</v>
      </c>
      <c r="I6" s="46" t="s">
        <v>182</v>
      </c>
    </row>
    <row r="7" spans="1:9" ht="27.75" x14ac:dyDescent="0.4">
      <c r="A7" s="46" t="s">
        <v>261</v>
      </c>
      <c r="C7" s="46" t="s">
        <v>116</v>
      </c>
      <c r="E7" s="46" t="s">
        <v>262</v>
      </c>
      <c r="H7" s="46" t="s">
        <v>262</v>
      </c>
    </row>
    <row r="8" spans="1:9" ht="18.75" x14ac:dyDescent="0.45">
      <c r="A8" s="2" t="s">
        <v>111</v>
      </c>
      <c r="C8" s="1" t="s">
        <v>188</v>
      </c>
      <c r="E8" s="8">
        <v>16997260260</v>
      </c>
      <c r="F8" s="5"/>
      <c r="G8" s="5"/>
      <c r="H8" s="8">
        <v>131445479344</v>
      </c>
    </row>
    <row r="9" spans="1:9" ht="18.75" x14ac:dyDescent="0.45">
      <c r="A9" s="2" t="s">
        <v>122</v>
      </c>
      <c r="C9" s="1" t="s">
        <v>123</v>
      </c>
      <c r="E9" s="8">
        <v>4424</v>
      </c>
      <c r="F9" s="5"/>
      <c r="G9" s="5"/>
      <c r="H9" s="8">
        <v>703937</v>
      </c>
    </row>
    <row r="10" spans="1:9" ht="18.75" x14ac:dyDescent="0.45">
      <c r="A10" s="2" t="s">
        <v>130</v>
      </c>
      <c r="C10" s="1" t="s">
        <v>132</v>
      </c>
      <c r="E10" s="8">
        <v>96656</v>
      </c>
      <c r="F10" s="5"/>
      <c r="G10" s="5"/>
      <c r="H10" s="8">
        <v>96180408</v>
      </c>
    </row>
    <row r="11" spans="1:9" ht="18.75" x14ac:dyDescent="0.45">
      <c r="A11" s="2" t="s">
        <v>133</v>
      </c>
      <c r="C11" s="1" t="s">
        <v>134</v>
      </c>
      <c r="E11" s="8">
        <v>6277</v>
      </c>
      <c r="F11" s="5"/>
      <c r="G11" s="5"/>
      <c r="H11" s="8">
        <v>11696594</v>
      </c>
    </row>
    <row r="12" spans="1:9" ht="18.75" x14ac:dyDescent="0.45">
      <c r="A12" s="2" t="s">
        <v>133</v>
      </c>
      <c r="C12" s="1" t="s">
        <v>263</v>
      </c>
      <c r="E12" s="8">
        <v>0</v>
      </c>
      <c r="F12" s="5"/>
      <c r="G12" s="5"/>
      <c r="H12" s="8">
        <v>191780832</v>
      </c>
    </row>
    <row r="13" spans="1:9" ht="18.75" x14ac:dyDescent="0.45">
      <c r="A13" s="2" t="s">
        <v>133</v>
      </c>
      <c r="C13" s="1" t="s">
        <v>264</v>
      </c>
      <c r="E13" s="8">
        <v>0</v>
      </c>
      <c r="F13" s="5"/>
      <c r="G13" s="5"/>
      <c r="H13" s="8">
        <v>191780832</v>
      </c>
    </row>
    <row r="14" spans="1:9" ht="18.75" x14ac:dyDescent="0.45">
      <c r="A14" s="2" t="s">
        <v>135</v>
      </c>
      <c r="C14" s="1" t="s">
        <v>136</v>
      </c>
      <c r="E14" s="8">
        <v>8448</v>
      </c>
      <c r="F14" s="5"/>
      <c r="G14" s="5"/>
      <c r="H14" s="8">
        <v>108097</v>
      </c>
    </row>
    <row r="15" spans="1:9" ht="18.75" x14ac:dyDescent="0.45">
      <c r="A15" s="2" t="s">
        <v>137</v>
      </c>
      <c r="C15" s="1" t="s">
        <v>138</v>
      </c>
      <c r="E15" s="8">
        <v>8782</v>
      </c>
      <c r="F15" s="5"/>
      <c r="G15" s="5"/>
      <c r="H15" s="8">
        <v>148024</v>
      </c>
    </row>
    <row r="16" spans="1:9" ht="18.75" x14ac:dyDescent="0.45">
      <c r="A16" s="2" t="s">
        <v>139</v>
      </c>
      <c r="C16" s="1" t="s">
        <v>140</v>
      </c>
      <c r="E16" s="8">
        <v>0</v>
      </c>
      <c r="F16" s="5"/>
      <c r="G16" s="5"/>
      <c r="H16" s="8">
        <v>9850</v>
      </c>
    </row>
    <row r="17" spans="1:8" ht="18.75" x14ac:dyDescent="0.45">
      <c r="A17" s="2" t="s">
        <v>137</v>
      </c>
      <c r="C17" s="1" t="s">
        <v>141</v>
      </c>
      <c r="E17" s="8">
        <v>5492219160</v>
      </c>
      <c r="F17" s="5"/>
      <c r="G17" s="5"/>
      <c r="H17" s="8">
        <v>63650662911</v>
      </c>
    </row>
    <row r="18" spans="1:8" ht="18.75" x14ac:dyDescent="0.45">
      <c r="A18" s="2" t="s">
        <v>133</v>
      </c>
      <c r="C18" s="1" t="s">
        <v>143</v>
      </c>
      <c r="E18" s="8">
        <v>3950136960</v>
      </c>
      <c r="F18" s="5"/>
      <c r="G18" s="5"/>
      <c r="H18" s="8">
        <v>65002191605</v>
      </c>
    </row>
    <row r="19" spans="1:8" ht="18.75" x14ac:dyDescent="0.45">
      <c r="A19" s="2" t="s">
        <v>161</v>
      </c>
      <c r="C19" s="1" t="s">
        <v>265</v>
      </c>
      <c r="E19" s="8">
        <v>0</v>
      </c>
      <c r="F19" s="5"/>
      <c r="G19" s="5"/>
      <c r="H19" s="8">
        <v>38633424538</v>
      </c>
    </row>
    <row r="20" spans="1:8" ht="18.75" x14ac:dyDescent="0.45">
      <c r="A20" s="2" t="s">
        <v>133</v>
      </c>
      <c r="C20" s="1" t="s">
        <v>145</v>
      </c>
      <c r="E20" s="8">
        <v>2186301360</v>
      </c>
      <c r="F20" s="5"/>
      <c r="G20" s="5"/>
      <c r="H20" s="8">
        <v>24049314960</v>
      </c>
    </row>
    <row r="21" spans="1:8" ht="18.75" x14ac:dyDescent="0.45">
      <c r="A21" s="2" t="s">
        <v>133</v>
      </c>
      <c r="C21" s="1" t="s">
        <v>147</v>
      </c>
      <c r="E21" s="8">
        <v>10356164370</v>
      </c>
      <c r="F21" s="5"/>
      <c r="G21" s="5"/>
      <c r="H21" s="8">
        <v>99035616382</v>
      </c>
    </row>
    <row r="22" spans="1:8" ht="18.75" x14ac:dyDescent="0.45">
      <c r="A22" s="2" t="s">
        <v>149</v>
      </c>
      <c r="C22" s="1" t="s">
        <v>150</v>
      </c>
      <c r="E22" s="27">
        <v>0</v>
      </c>
      <c r="F22" s="5"/>
      <c r="G22" s="5"/>
      <c r="H22" s="8">
        <v>27117</v>
      </c>
    </row>
    <row r="23" spans="1:8" ht="18.75" x14ac:dyDescent="0.45">
      <c r="A23" s="2" t="s">
        <v>149</v>
      </c>
      <c r="C23" s="1" t="s">
        <v>152</v>
      </c>
      <c r="E23" s="8">
        <f>769863132-919959</f>
        <v>768943173</v>
      </c>
      <c r="F23" s="5"/>
      <c r="G23" s="5"/>
      <c r="H23" s="8">
        <v>56550684930</v>
      </c>
    </row>
    <row r="24" spans="1:8" ht="18.75" x14ac:dyDescent="0.45">
      <c r="A24" s="2" t="s">
        <v>153</v>
      </c>
      <c r="C24" s="1" t="s">
        <v>266</v>
      </c>
      <c r="E24" s="8">
        <v>0</v>
      </c>
      <c r="F24" s="5"/>
      <c r="G24" s="5"/>
      <c r="H24" s="8">
        <v>1133150684</v>
      </c>
    </row>
    <row r="25" spans="1:8" ht="18.75" x14ac:dyDescent="0.45">
      <c r="A25" s="2" t="s">
        <v>153</v>
      </c>
      <c r="C25" s="1" t="s">
        <v>154</v>
      </c>
      <c r="E25" s="8">
        <v>11488</v>
      </c>
      <c r="F25" s="5"/>
      <c r="G25" s="5"/>
      <c r="H25" s="8">
        <v>42333</v>
      </c>
    </row>
    <row r="26" spans="1:8" ht="18.75" x14ac:dyDescent="0.45">
      <c r="A26" s="2" t="s">
        <v>156</v>
      </c>
      <c r="C26" s="1" t="s">
        <v>157</v>
      </c>
      <c r="E26" s="8">
        <v>13754</v>
      </c>
      <c r="F26" s="5"/>
      <c r="G26" s="5"/>
      <c r="H26" s="8">
        <v>46700</v>
      </c>
    </row>
    <row r="27" spans="1:8" ht="18.75" x14ac:dyDescent="0.45">
      <c r="A27" s="2" t="s">
        <v>156</v>
      </c>
      <c r="C27" s="1" t="s">
        <v>267</v>
      </c>
      <c r="E27" s="8">
        <v>0</v>
      </c>
      <c r="F27" s="5"/>
      <c r="G27" s="5"/>
      <c r="H27" s="8">
        <v>38904109589</v>
      </c>
    </row>
    <row r="28" spans="1:8" ht="18.75" x14ac:dyDescent="0.45">
      <c r="A28" s="2" t="s">
        <v>156</v>
      </c>
      <c r="C28" s="1" t="s">
        <v>268</v>
      </c>
      <c r="E28" s="8">
        <v>0</v>
      </c>
      <c r="F28" s="5"/>
      <c r="G28" s="5"/>
      <c r="H28" s="8">
        <v>20794520547</v>
      </c>
    </row>
    <row r="29" spans="1:8" ht="18.75" x14ac:dyDescent="0.45">
      <c r="A29" s="2" t="s">
        <v>153</v>
      </c>
      <c r="C29" s="1" t="s">
        <v>159</v>
      </c>
      <c r="E29" s="8">
        <v>15375780804</v>
      </c>
      <c r="F29" s="5"/>
      <c r="G29" s="5"/>
      <c r="H29" s="8">
        <v>189553808156</v>
      </c>
    </row>
    <row r="30" spans="1:8" ht="18.75" x14ac:dyDescent="0.45">
      <c r="A30" s="2" t="s">
        <v>161</v>
      </c>
      <c r="C30" s="1" t="s">
        <v>162</v>
      </c>
      <c r="E30" s="8">
        <v>739726020</v>
      </c>
      <c r="F30" s="5"/>
      <c r="G30" s="5"/>
      <c r="H30" s="8">
        <v>29756712207</v>
      </c>
    </row>
    <row r="31" spans="1:8" ht="18.75" x14ac:dyDescent="0.45">
      <c r="A31" s="2" t="s">
        <v>153</v>
      </c>
      <c r="C31" s="1" t="s">
        <v>269</v>
      </c>
      <c r="E31" s="8">
        <v>0</v>
      </c>
      <c r="F31" s="5"/>
      <c r="G31" s="5"/>
      <c r="H31" s="8">
        <v>116351506755</v>
      </c>
    </row>
    <row r="32" spans="1:8" ht="18.75" x14ac:dyDescent="0.45">
      <c r="A32" s="2" t="s">
        <v>156</v>
      </c>
      <c r="C32" s="1" t="s">
        <v>163</v>
      </c>
      <c r="E32" s="8">
        <v>7397260301</v>
      </c>
      <c r="F32" s="5"/>
      <c r="G32" s="5"/>
      <c r="H32" s="8">
        <v>106027397261</v>
      </c>
    </row>
    <row r="33" spans="1:8" ht="18.75" x14ac:dyDescent="0.45">
      <c r="A33" s="2" t="s">
        <v>149</v>
      </c>
      <c r="C33" s="1" t="s">
        <v>165</v>
      </c>
      <c r="E33" s="8">
        <v>438356172</v>
      </c>
      <c r="F33" s="5"/>
      <c r="G33" s="5"/>
      <c r="H33" s="8">
        <v>9095890411</v>
      </c>
    </row>
    <row r="34" spans="1:8" ht="18.75" x14ac:dyDescent="0.45">
      <c r="A34" s="2" t="s">
        <v>167</v>
      </c>
      <c r="C34" s="1" t="s">
        <v>168</v>
      </c>
      <c r="E34" s="8">
        <v>7397260260</v>
      </c>
      <c r="F34" s="5"/>
      <c r="G34" s="5"/>
      <c r="H34" s="8">
        <v>9616438338</v>
      </c>
    </row>
    <row r="35" spans="1:8" ht="18.75" x14ac:dyDescent="0.45">
      <c r="A35" s="2" t="s">
        <v>149</v>
      </c>
      <c r="C35" s="1" t="s">
        <v>170</v>
      </c>
      <c r="E35" s="8">
        <v>6780821906</v>
      </c>
      <c r="F35" s="5"/>
      <c r="G35" s="5"/>
      <c r="H35" s="8">
        <v>6780821906</v>
      </c>
    </row>
    <row r="36" spans="1:8" ht="18.75" x14ac:dyDescent="0.45">
      <c r="A36" s="2" t="s">
        <v>156</v>
      </c>
      <c r="C36" s="1" t="s">
        <v>172</v>
      </c>
      <c r="E36" s="8">
        <v>18182490396</v>
      </c>
      <c r="F36" s="5"/>
      <c r="G36" s="5"/>
      <c r="H36" s="8">
        <v>18182490396</v>
      </c>
    </row>
    <row r="37" spans="1:8" ht="18.75" x14ac:dyDescent="0.45">
      <c r="A37" s="2" t="s">
        <v>149</v>
      </c>
      <c r="C37" s="1" t="s">
        <v>174</v>
      </c>
      <c r="E37" s="8">
        <v>21454794508</v>
      </c>
      <c r="F37" s="5"/>
      <c r="G37" s="5"/>
      <c r="H37" s="8">
        <v>21454794508</v>
      </c>
    </row>
    <row r="38" spans="1:8" ht="18.75" x14ac:dyDescent="0.45">
      <c r="A38" s="2" t="s">
        <v>137</v>
      </c>
      <c r="C38" s="1" t="s">
        <v>175</v>
      </c>
      <c r="E38" s="8">
        <v>1211506837</v>
      </c>
      <c r="F38" s="5"/>
      <c r="G38" s="5"/>
      <c r="H38" s="8">
        <v>1211506837</v>
      </c>
    </row>
    <row r="39" spans="1:8" ht="18.75" x14ac:dyDescent="0.45">
      <c r="A39" s="2" t="s">
        <v>176</v>
      </c>
      <c r="C39" s="1" t="s">
        <v>177</v>
      </c>
      <c r="E39" s="8">
        <v>512876712</v>
      </c>
      <c r="F39" s="5"/>
      <c r="G39" s="5"/>
      <c r="H39" s="8">
        <v>512876712</v>
      </c>
    </row>
    <row r="40" spans="1:8" ht="18.75" thickBot="1" x14ac:dyDescent="0.45">
      <c r="E40" s="9">
        <f>SUM(E8:E39)</f>
        <v>119242049028</v>
      </c>
      <c r="H40" s="10">
        <f>SUM(H8:H39)</f>
        <v>1048235923701</v>
      </c>
    </row>
    <row r="41" spans="1:8" ht="18.75" thickTop="1" x14ac:dyDescent="0.4"/>
  </sheetData>
  <mergeCells count="10">
    <mergeCell ref="A2:H2"/>
    <mergeCell ref="A3:H3"/>
    <mergeCell ref="A4:H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C8" sqref="C8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46" t="s">
        <v>0</v>
      </c>
      <c r="B2" s="46"/>
      <c r="C2" s="46"/>
      <c r="D2" s="46"/>
      <c r="E2" s="46"/>
    </row>
    <row r="3" spans="1:5" ht="27.75" x14ac:dyDescent="0.4">
      <c r="A3" s="46" t="s">
        <v>179</v>
      </c>
      <c r="B3" s="46"/>
      <c r="C3" s="46"/>
      <c r="D3" s="46"/>
      <c r="E3" s="46"/>
    </row>
    <row r="4" spans="1:5" ht="27.75" x14ac:dyDescent="0.4">
      <c r="A4" s="46" t="s">
        <v>2</v>
      </c>
      <c r="B4" s="46"/>
      <c r="C4" s="46"/>
      <c r="D4" s="46"/>
      <c r="E4" s="46"/>
    </row>
    <row r="6" spans="1:5" ht="27.75" x14ac:dyDescent="0.4">
      <c r="A6" s="46" t="s">
        <v>270</v>
      </c>
      <c r="C6" s="46" t="s">
        <v>181</v>
      </c>
      <c r="E6" s="46" t="s">
        <v>6</v>
      </c>
    </row>
    <row r="7" spans="1:5" ht="27.75" x14ac:dyDescent="0.4">
      <c r="A7" s="46" t="s">
        <v>270</v>
      </c>
      <c r="C7" s="46" t="s">
        <v>119</v>
      </c>
      <c r="E7" s="46" t="s">
        <v>119</v>
      </c>
    </row>
    <row r="8" spans="1:5" ht="18.75" x14ac:dyDescent="0.45">
      <c r="A8" s="2" t="s">
        <v>270</v>
      </c>
      <c r="C8" s="49">
        <v>0</v>
      </c>
      <c r="D8" s="17"/>
      <c r="E8" s="17">
        <v>19884369</v>
      </c>
    </row>
    <row r="9" spans="1:5" ht="18.75" x14ac:dyDescent="0.45">
      <c r="A9" s="2" t="s">
        <v>271</v>
      </c>
      <c r="C9" s="17">
        <v>0</v>
      </c>
      <c r="D9" s="17"/>
      <c r="E9" s="17">
        <v>28797978</v>
      </c>
    </row>
    <row r="10" spans="1:5" ht="18.75" x14ac:dyDescent="0.45">
      <c r="A10" s="2" t="s">
        <v>272</v>
      </c>
      <c r="C10" s="17">
        <v>0</v>
      </c>
      <c r="D10" s="17"/>
      <c r="E10" s="17">
        <v>118865905</v>
      </c>
    </row>
    <row r="11" spans="1:5" ht="18.75" x14ac:dyDescent="0.45">
      <c r="A11" s="2" t="s">
        <v>280</v>
      </c>
      <c r="C11" s="17">
        <f>29463771-637</f>
        <v>29463134</v>
      </c>
      <c r="D11" s="17"/>
      <c r="E11" s="17">
        <v>0</v>
      </c>
    </row>
    <row r="12" spans="1:5" ht="19.5" thickBot="1" x14ac:dyDescent="0.5">
      <c r="A12" s="2" t="s">
        <v>188</v>
      </c>
      <c r="C12" s="18">
        <f>SUM(C8:C11)</f>
        <v>29463134</v>
      </c>
      <c r="D12" s="17"/>
      <c r="E12" s="18">
        <f>SUM(E8:E11)</f>
        <v>167548252</v>
      </c>
    </row>
    <row r="13" spans="1:5" ht="18.75" thickTop="1" x14ac:dyDescent="0.4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E10" sqref="E10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46" t="s">
        <v>0</v>
      </c>
      <c r="B2" s="46"/>
      <c r="C2" s="46"/>
      <c r="D2" s="46"/>
      <c r="E2" s="46"/>
      <c r="F2" s="46"/>
      <c r="G2" s="46"/>
    </row>
    <row r="3" spans="1:7" ht="27.75" x14ac:dyDescent="0.4">
      <c r="A3" s="46" t="s">
        <v>179</v>
      </c>
      <c r="B3" s="46"/>
      <c r="C3" s="46"/>
      <c r="D3" s="46"/>
      <c r="E3" s="46"/>
      <c r="F3" s="46"/>
      <c r="G3" s="46"/>
    </row>
    <row r="4" spans="1:7" ht="27.75" x14ac:dyDescent="0.4">
      <c r="A4" s="46" t="s">
        <v>2</v>
      </c>
      <c r="B4" s="46"/>
      <c r="C4" s="46"/>
      <c r="D4" s="46"/>
      <c r="E4" s="46"/>
      <c r="F4" s="46"/>
      <c r="G4" s="46"/>
    </row>
    <row r="6" spans="1:7" ht="54" customHeight="1" x14ac:dyDescent="0.4">
      <c r="A6" s="46" t="s">
        <v>183</v>
      </c>
      <c r="C6" s="46" t="s">
        <v>119</v>
      </c>
      <c r="E6" s="46" t="s">
        <v>254</v>
      </c>
      <c r="G6" s="47" t="s">
        <v>276</v>
      </c>
    </row>
    <row r="7" spans="1:7" ht="18.75" x14ac:dyDescent="0.45">
      <c r="A7" s="2" t="s">
        <v>273</v>
      </c>
      <c r="C7" s="3">
        <v>1815329035</v>
      </c>
      <c r="E7" s="5">
        <v>0.56999999999999995</v>
      </c>
      <c r="F7" s="5"/>
      <c r="G7" s="5">
        <v>0.01</v>
      </c>
    </row>
    <row r="8" spans="1:7" ht="18.75" x14ac:dyDescent="0.45">
      <c r="A8" s="2" t="s">
        <v>274</v>
      </c>
      <c r="C8" s="3">
        <v>197736869391</v>
      </c>
      <c r="E8" s="5">
        <v>62.03</v>
      </c>
      <c r="F8" s="5"/>
      <c r="G8" s="5">
        <v>0.99</v>
      </c>
    </row>
    <row r="9" spans="1:7" ht="18.75" x14ac:dyDescent="0.45">
      <c r="A9" s="2" t="s">
        <v>275</v>
      </c>
      <c r="C9" s="3">
        <v>119242049028</v>
      </c>
      <c r="E9" s="5">
        <v>37.4</v>
      </c>
      <c r="F9" s="5"/>
      <c r="G9" s="5">
        <v>0.6</v>
      </c>
    </row>
    <row r="10" spans="1:7" ht="18.75" thickBot="1" x14ac:dyDescent="0.45">
      <c r="C10" s="6">
        <f>SUM(C7:C9)</f>
        <v>318794247454</v>
      </c>
      <c r="E10" s="15">
        <f>SUM(E7:E9)</f>
        <v>100</v>
      </c>
      <c r="G10" s="15">
        <f>SUM(G7:G9)</f>
        <v>1.6</v>
      </c>
    </row>
    <row r="11" spans="1:7" ht="18.75" thickTop="1" x14ac:dyDescent="0.4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8"/>
  <sheetViews>
    <sheetView rightToLeft="1" workbookViewId="0">
      <selection activeCell="K23" sqref="K23"/>
    </sheetView>
  </sheetViews>
  <sheetFormatPr defaultRowHeight="18" x14ac:dyDescent="0.4"/>
  <cols>
    <col min="1" max="1" width="32.285156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27.75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17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17" ht="27.75" x14ac:dyDescent="0.4">
      <c r="A6" s="46" t="s">
        <v>3</v>
      </c>
      <c r="C6" s="46" t="s">
        <v>4</v>
      </c>
      <c r="D6" s="46" t="s">
        <v>4</v>
      </c>
      <c r="E6" s="46" t="s">
        <v>4</v>
      </c>
      <c r="F6" s="46" t="s">
        <v>4</v>
      </c>
      <c r="G6" s="46" t="s">
        <v>4</v>
      </c>
      <c r="H6" s="46" t="s">
        <v>4</v>
      </c>
      <c r="I6" s="46" t="s">
        <v>4</v>
      </c>
      <c r="K6" s="46" t="s">
        <v>6</v>
      </c>
      <c r="L6" s="46" t="s">
        <v>6</v>
      </c>
      <c r="M6" s="46" t="s">
        <v>6</v>
      </c>
      <c r="N6" s="46" t="s">
        <v>6</v>
      </c>
      <c r="O6" s="46" t="s">
        <v>6</v>
      </c>
      <c r="P6" s="46" t="s">
        <v>6</v>
      </c>
      <c r="Q6" s="46" t="s">
        <v>6</v>
      </c>
    </row>
    <row r="7" spans="1:17" ht="27.75" x14ac:dyDescent="0.4">
      <c r="A7" s="46" t="s">
        <v>3</v>
      </c>
      <c r="C7" s="46" t="s">
        <v>27</v>
      </c>
      <c r="E7" s="46" t="s">
        <v>28</v>
      </c>
      <c r="G7" s="46" t="s">
        <v>29</v>
      </c>
      <c r="I7" s="46" t="s">
        <v>30</v>
      </c>
      <c r="K7" s="46" t="s">
        <v>27</v>
      </c>
      <c r="M7" s="46" t="s">
        <v>28</v>
      </c>
      <c r="O7" s="46" t="s">
        <v>29</v>
      </c>
      <c r="Q7" s="46" t="s">
        <v>30</v>
      </c>
    </row>
    <row r="8" spans="1:17" ht="18.75" x14ac:dyDescent="0.45">
      <c r="A8" s="2" t="s">
        <v>31</v>
      </c>
      <c r="C8" s="3">
        <v>1394767</v>
      </c>
      <c r="E8" s="3">
        <v>3996</v>
      </c>
      <c r="G8" s="1" t="s">
        <v>32</v>
      </c>
      <c r="I8" s="3">
        <v>0.19951759400230101</v>
      </c>
      <c r="K8" s="3">
        <v>1394767</v>
      </c>
      <c r="M8" s="3">
        <v>3996</v>
      </c>
      <c r="O8" s="1" t="s">
        <v>32</v>
      </c>
      <c r="Q8" s="3">
        <v>0.19951759400230101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N33"/>
  <sheetViews>
    <sheetView rightToLeft="1" view="pageBreakPreview" topLeftCell="A6" zoomScale="60" zoomScaleNormal="70" workbookViewId="0">
      <selection activeCell="AI27" sqref="AI9:AI27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7109375" style="1" bestFit="1" customWidth="1"/>
    <col min="12" max="12" width="1" style="1" customWidth="1"/>
    <col min="13" max="13" width="12" style="1" bestFit="1" customWidth="1"/>
    <col min="14" max="14" width="1" style="1" customWidth="1"/>
    <col min="15" max="15" width="9.140625" style="1" customWidth="1"/>
    <col min="16" max="16" width="1" style="1" customWidth="1"/>
    <col min="17" max="17" width="19.7109375" style="1" bestFit="1" customWidth="1"/>
    <col min="18" max="18" width="1" style="1" customWidth="1"/>
    <col min="19" max="19" width="25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9.71093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8.42578125" style="1" bestFit="1" customWidth="1"/>
    <col min="28" max="28" width="1" style="1" customWidth="1"/>
    <col min="29" max="29" width="9.140625" style="1" customWidth="1"/>
    <col min="30" max="30" width="1" style="1" customWidth="1"/>
    <col min="31" max="31" width="9.140625" style="1" customWidth="1"/>
    <col min="32" max="32" width="1" style="1" customWidth="1"/>
    <col min="33" max="33" width="19.7109375" style="1" bestFit="1" customWidth="1"/>
    <col min="34" max="34" width="1" style="1" customWidth="1"/>
    <col min="35" max="35" width="25.5703125" style="1" bestFit="1" customWidth="1"/>
    <col min="36" max="36" width="1" style="1" customWidth="1"/>
    <col min="37" max="37" width="20.5703125" style="1" customWidth="1"/>
    <col min="38" max="38" width="1" style="1" customWidth="1"/>
    <col min="39" max="39" width="20.28515625" style="1" bestFit="1" customWidth="1"/>
    <col min="40" max="16384" width="9.140625" style="1"/>
  </cols>
  <sheetData>
    <row r="2" spans="1:40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</row>
    <row r="3" spans="1:40" ht="27.75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</row>
    <row r="4" spans="1:40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6" spans="1:40" ht="27.75" x14ac:dyDescent="0.4">
      <c r="A6" s="46" t="s">
        <v>33</v>
      </c>
      <c r="B6" s="46" t="s">
        <v>33</v>
      </c>
      <c r="C6" s="46" t="s">
        <v>33</v>
      </c>
      <c r="D6" s="46" t="s">
        <v>33</v>
      </c>
      <c r="E6" s="46" t="s">
        <v>33</v>
      </c>
      <c r="F6" s="46" t="s">
        <v>33</v>
      </c>
      <c r="G6" s="46" t="s">
        <v>33</v>
      </c>
      <c r="H6" s="46" t="s">
        <v>33</v>
      </c>
      <c r="I6" s="46" t="s">
        <v>33</v>
      </c>
      <c r="J6" s="46" t="s">
        <v>33</v>
      </c>
      <c r="K6" s="46" t="s">
        <v>33</v>
      </c>
      <c r="L6" s="46" t="s">
        <v>33</v>
      </c>
      <c r="M6" s="46" t="s">
        <v>33</v>
      </c>
      <c r="O6" s="46" t="s">
        <v>4</v>
      </c>
      <c r="P6" s="46" t="s">
        <v>4</v>
      </c>
      <c r="Q6" s="46" t="s">
        <v>4</v>
      </c>
      <c r="R6" s="46" t="s">
        <v>4</v>
      </c>
      <c r="S6" s="46" t="s">
        <v>4</v>
      </c>
      <c r="U6" s="46" t="s">
        <v>5</v>
      </c>
      <c r="V6" s="46" t="s">
        <v>5</v>
      </c>
      <c r="W6" s="46" t="s">
        <v>5</v>
      </c>
      <c r="X6" s="46" t="s">
        <v>5</v>
      </c>
      <c r="Y6" s="46" t="s">
        <v>5</v>
      </c>
      <c r="Z6" s="46" t="s">
        <v>5</v>
      </c>
      <c r="AA6" s="46" t="s">
        <v>5</v>
      </c>
      <c r="AC6" s="46" t="s">
        <v>6</v>
      </c>
      <c r="AD6" s="46" t="s">
        <v>6</v>
      </c>
      <c r="AE6" s="46" t="s">
        <v>6</v>
      </c>
      <c r="AF6" s="46" t="s">
        <v>6</v>
      </c>
      <c r="AG6" s="46" t="s">
        <v>6</v>
      </c>
      <c r="AH6" s="46" t="s">
        <v>6</v>
      </c>
      <c r="AI6" s="46" t="s">
        <v>6</v>
      </c>
      <c r="AJ6" s="46" t="s">
        <v>6</v>
      </c>
      <c r="AK6" s="46" t="s">
        <v>6</v>
      </c>
    </row>
    <row r="7" spans="1:40" ht="27.75" x14ac:dyDescent="0.4">
      <c r="A7" s="46" t="s">
        <v>34</v>
      </c>
      <c r="C7" s="46" t="s">
        <v>35</v>
      </c>
      <c r="E7" s="46" t="s">
        <v>36</v>
      </c>
      <c r="G7" s="46" t="s">
        <v>37</v>
      </c>
      <c r="I7" s="46" t="s">
        <v>38</v>
      </c>
      <c r="K7" s="46" t="s">
        <v>39</v>
      </c>
      <c r="M7" s="46" t="s">
        <v>30</v>
      </c>
      <c r="O7" s="46" t="s">
        <v>7</v>
      </c>
      <c r="Q7" s="46" t="s">
        <v>8</v>
      </c>
      <c r="S7" s="46" t="s">
        <v>9</v>
      </c>
      <c r="U7" s="46" t="s">
        <v>10</v>
      </c>
      <c r="V7" s="46" t="s">
        <v>10</v>
      </c>
      <c r="W7" s="46" t="s">
        <v>10</v>
      </c>
      <c r="Y7" s="46" t="s">
        <v>11</v>
      </c>
      <c r="Z7" s="46" t="s">
        <v>11</v>
      </c>
      <c r="AA7" s="46" t="s">
        <v>11</v>
      </c>
      <c r="AC7" s="46" t="s">
        <v>7</v>
      </c>
      <c r="AE7" s="46" t="s">
        <v>40</v>
      </c>
      <c r="AG7" s="46" t="s">
        <v>8</v>
      </c>
      <c r="AI7" s="46" t="s">
        <v>9</v>
      </c>
      <c r="AK7" s="47" t="s">
        <v>276</v>
      </c>
    </row>
    <row r="8" spans="1:40" ht="27.75" x14ac:dyDescent="0.4">
      <c r="A8" s="46" t="s">
        <v>34</v>
      </c>
      <c r="C8" s="46" t="s">
        <v>35</v>
      </c>
      <c r="E8" s="46" t="s">
        <v>36</v>
      </c>
      <c r="G8" s="46" t="s">
        <v>37</v>
      </c>
      <c r="I8" s="46" t="s">
        <v>38</v>
      </c>
      <c r="K8" s="46" t="s">
        <v>39</v>
      </c>
      <c r="M8" s="46" t="s">
        <v>30</v>
      </c>
      <c r="O8" s="46" t="s">
        <v>7</v>
      </c>
      <c r="Q8" s="46" t="s">
        <v>8</v>
      </c>
      <c r="S8" s="46" t="s">
        <v>9</v>
      </c>
      <c r="U8" s="46" t="s">
        <v>7</v>
      </c>
      <c r="W8" s="46" t="s">
        <v>8</v>
      </c>
      <c r="Y8" s="46" t="s">
        <v>7</v>
      </c>
      <c r="AA8" s="46" t="s">
        <v>14</v>
      </c>
      <c r="AC8" s="46" t="s">
        <v>7</v>
      </c>
      <c r="AE8" s="46" t="s">
        <v>40</v>
      </c>
      <c r="AG8" s="46" t="s">
        <v>8</v>
      </c>
      <c r="AI8" s="46" t="s">
        <v>9</v>
      </c>
      <c r="AK8" s="46" t="s">
        <v>13</v>
      </c>
    </row>
    <row r="9" spans="1:40" s="33" customFormat="1" ht="30" customHeight="1" x14ac:dyDescent="0.25">
      <c r="A9" s="32" t="s">
        <v>41</v>
      </c>
      <c r="C9" s="33" t="s">
        <v>42</v>
      </c>
      <c r="E9" s="33" t="s">
        <v>42</v>
      </c>
      <c r="G9" s="34" t="s">
        <v>43</v>
      </c>
      <c r="H9" s="34"/>
      <c r="I9" s="34" t="s">
        <v>44</v>
      </c>
      <c r="J9" s="34"/>
      <c r="K9" s="35">
        <v>18</v>
      </c>
      <c r="L9" s="34"/>
      <c r="M9" s="35">
        <v>18</v>
      </c>
      <c r="N9" s="34"/>
      <c r="O9" s="35">
        <v>154095</v>
      </c>
      <c r="P9" s="34"/>
      <c r="Q9" s="35">
        <v>154096558075</v>
      </c>
      <c r="R9" s="34"/>
      <c r="S9" s="35">
        <v>154067070281</v>
      </c>
      <c r="T9" s="34"/>
      <c r="U9" s="35">
        <v>0</v>
      </c>
      <c r="V9" s="34"/>
      <c r="W9" s="35">
        <v>0</v>
      </c>
      <c r="X9" s="34"/>
      <c r="Y9" s="35">
        <v>0</v>
      </c>
      <c r="Z9" s="34"/>
      <c r="AA9" s="35">
        <v>0</v>
      </c>
      <c r="AB9" s="34"/>
      <c r="AC9" s="35">
        <v>154095</v>
      </c>
      <c r="AD9" s="34"/>
      <c r="AE9" s="35">
        <v>1000000</v>
      </c>
      <c r="AF9" s="34"/>
      <c r="AG9" s="35">
        <v>154096558075</v>
      </c>
      <c r="AH9" s="34"/>
      <c r="AI9" s="35">
        <v>154067070281</v>
      </c>
      <c r="AJ9" s="34"/>
      <c r="AK9" s="36">
        <f>AI9/AM9</f>
        <v>8.0232607018861368E-3</v>
      </c>
      <c r="AL9" s="37"/>
      <c r="AM9" s="38">
        <v>19202550684260</v>
      </c>
      <c r="AN9" s="39"/>
    </row>
    <row r="10" spans="1:40" s="33" customFormat="1" ht="30" customHeight="1" x14ac:dyDescent="0.25">
      <c r="A10" s="32" t="s">
        <v>45</v>
      </c>
      <c r="C10" s="33" t="s">
        <v>42</v>
      </c>
      <c r="E10" s="33" t="s">
        <v>42</v>
      </c>
      <c r="G10" s="34" t="s">
        <v>46</v>
      </c>
      <c r="H10" s="34"/>
      <c r="I10" s="34" t="s">
        <v>47</v>
      </c>
      <c r="J10" s="34"/>
      <c r="K10" s="35">
        <v>0</v>
      </c>
      <c r="L10" s="34"/>
      <c r="M10" s="35">
        <v>0</v>
      </c>
      <c r="N10" s="34"/>
      <c r="O10" s="35">
        <v>266772</v>
      </c>
      <c r="P10" s="34"/>
      <c r="Q10" s="35">
        <v>157268350401</v>
      </c>
      <c r="R10" s="34"/>
      <c r="S10" s="35">
        <v>173637094571</v>
      </c>
      <c r="T10" s="34"/>
      <c r="U10" s="35">
        <v>0</v>
      </c>
      <c r="V10" s="34"/>
      <c r="W10" s="35">
        <v>0</v>
      </c>
      <c r="X10" s="34"/>
      <c r="Y10" s="35">
        <v>0</v>
      </c>
      <c r="Z10" s="34"/>
      <c r="AA10" s="35">
        <v>0</v>
      </c>
      <c r="AB10" s="34"/>
      <c r="AC10" s="35">
        <v>266772</v>
      </c>
      <c r="AD10" s="34"/>
      <c r="AE10" s="35">
        <v>653000</v>
      </c>
      <c r="AF10" s="34"/>
      <c r="AG10" s="35">
        <v>157268350401</v>
      </c>
      <c r="AH10" s="34"/>
      <c r="AI10" s="35">
        <v>174170541866</v>
      </c>
      <c r="AJ10" s="34"/>
      <c r="AK10" s="36">
        <f>AI10/AM9</f>
        <v>9.0701774326659938E-3</v>
      </c>
      <c r="AL10" s="37"/>
      <c r="AM10" s="37"/>
      <c r="AN10" s="39"/>
    </row>
    <row r="11" spans="1:40" s="33" customFormat="1" ht="30" customHeight="1" x14ac:dyDescent="0.25">
      <c r="A11" s="32" t="s">
        <v>48</v>
      </c>
      <c r="C11" s="33" t="s">
        <v>42</v>
      </c>
      <c r="E11" s="33" t="s">
        <v>42</v>
      </c>
      <c r="G11" s="34" t="s">
        <v>49</v>
      </c>
      <c r="H11" s="34"/>
      <c r="I11" s="34" t="s">
        <v>50</v>
      </c>
      <c r="J11" s="34"/>
      <c r="K11" s="35">
        <v>0</v>
      </c>
      <c r="L11" s="34"/>
      <c r="M11" s="35">
        <v>0</v>
      </c>
      <c r="N11" s="34"/>
      <c r="O11" s="35">
        <v>65410</v>
      </c>
      <c r="P11" s="34"/>
      <c r="Q11" s="35">
        <v>37487107350</v>
      </c>
      <c r="R11" s="34"/>
      <c r="S11" s="35">
        <v>41452025268</v>
      </c>
      <c r="T11" s="34"/>
      <c r="U11" s="35">
        <v>0</v>
      </c>
      <c r="V11" s="34"/>
      <c r="W11" s="35">
        <v>0</v>
      </c>
      <c r="X11" s="34"/>
      <c r="Y11" s="35">
        <v>0</v>
      </c>
      <c r="Z11" s="34"/>
      <c r="AA11" s="35">
        <v>0</v>
      </c>
      <c r="AB11" s="34"/>
      <c r="AC11" s="35">
        <v>65410</v>
      </c>
      <c r="AD11" s="34"/>
      <c r="AE11" s="35">
        <v>641001</v>
      </c>
      <c r="AF11" s="34"/>
      <c r="AG11" s="35">
        <v>37487107350</v>
      </c>
      <c r="AH11" s="34"/>
      <c r="AI11" s="35">
        <v>41920275982</v>
      </c>
      <c r="AJ11" s="34"/>
      <c r="AK11" s="36">
        <f>AI11/AM9</f>
        <v>2.1830576922450893E-3</v>
      </c>
      <c r="AL11" s="37"/>
      <c r="AM11" s="37"/>
      <c r="AN11" s="39"/>
    </row>
    <row r="12" spans="1:40" s="33" customFormat="1" ht="30" customHeight="1" x14ac:dyDescent="0.25">
      <c r="A12" s="32" t="s">
        <v>51</v>
      </c>
      <c r="C12" s="33" t="s">
        <v>42</v>
      </c>
      <c r="E12" s="33" t="s">
        <v>42</v>
      </c>
      <c r="G12" s="34" t="s">
        <v>52</v>
      </c>
      <c r="H12" s="34"/>
      <c r="I12" s="34" t="s">
        <v>53</v>
      </c>
      <c r="J12" s="34"/>
      <c r="K12" s="35">
        <v>0</v>
      </c>
      <c r="L12" s="34"/>
      <c r="M12" s="35">
        <v>0</v>
      </c>
      <c r="N12" s="34"/>
      <c r="O12" s="35">
        <v>125500</v>
      </c>
      <c r="P12" s="34"/>
      <c r="Q12" s="35">
        <v>87910932286</v>
      </c>
      <c r="R12" s="34"/>
      <c r="S12" s="35">
        <v>97621302931</v>
      </c>
      <c r="T12" s="34"/>
      <c r="U12" s="35">
        <v>0</v>
      </c>
      <c r="V12" s="34"/>
      <c r="W12" s="35">
        <v>0</v>
      </c>
      <c r="X12" s="34"/>
      <c r="Y12" s="35">
        <v>0</v>
      </c>
      <c r="Z12" s="34"/>
      <c r="AA12" s="35">
        <v>0</v>
      </c>
      <c r="AB12" s="34"/>
      <c r="AC12" s="35">
        <v>125500</v>
      </c>
      <c r="AD12" s="34"/>
      <c r="AE12" s="35">
        <v>780000</v>
      </c>
      <c r="AF12" s="34"/>
      <c r="AG12" s="35">
        <v>87910932286</v>
      </c>
      <c r="AH12" s="34"/>
      <c r="AI12" s="35">
        <v>97872257437</v>
      </c>
      <c r="AJ12" s="34"/>
      <c r="AK12" s="36">
        <f>AI12/AM9</f>
        <v>5.0968363029617837E-3</v>
      </c>
      <c r="AL12" s="37"/>
      <c r="AM12" s="37"/>
      <c r="AN12" s="39"/>
    </row>
    <row r="13" spans="1:40" s="33" customFormat="1" ht="30" customHeight="1" x14ac:dyDescent="0.25">
      <c r="A13" s="32" t="s">
        <v>21</v>
      </c>
      <c r="C13" s="33" t="s">
        <v>42</v>
      </c>
      <c r="E13" s="33" t="s">
        <v>42</v>
      </c>
      <c r="G13" s="34" t="s">
        <v>54</v>
      </c>
      <c r="H13" s="34"/>
      <c r="I13" s="34" t="s">
        <v>55</v>
      </c>
      <c r="J13" s="34"/>
      <c r="K13" s="35">
        <v>0</v>
      </c>
      <c r="L13" s="34"/>
      <c r="M13" s="35">
        <v>0</v>
      </c>
      <c r="N13" s="34"/>
      <c r="O13" s="35">
        <v>35270</v>
      </c>
      <c r="P13" s="34"/>
      <c r="Q13" s="35">
        <v>21273513619</v>
      </c>
      <c r="R13" s="34"/>
      <c r="S13" s="35">
        <v>23254550578</v>
      </c>
      <c r="T13" s="34"/>
      <c r="U13" s="35">
        <v>25000</v>
      </c>
      <c r="V13" s="34"/>
      <c r="W13" s="35">
        <v>16703026875</v>
      </c>
      <c r="X13" s="34"/>
      <c r="Y13" s="35">
        <v>15100</v>
      </c>
      <c r="Z13" s="34"/>
      <c r="AA13" s="35">
        <v>10041189706</v>
      </c>
      <c r="AB13" s="34"/>
      <c r="AC13" s="35">
        <v>45170</v>
      </c>
      <c r="AD13" s="34"/>
      <c r="AE13" s="35">
        <v>662511</v>
      </c>
      <c r="AF13" s="34"/>
      <c r="AG13" s="35">
        <v>28868798627</v>
      </c>
      <c r="AH13" s="34"/>
      <c r="AI13" s="35">
        <v>29920197851</v>
      </c>
      <c r="AJ13" s="34"/>
      <c r="AK13" s="36">
        <f>AI13/AM9</f>
        <v>1.5581366425203643E-3</v>
      </c>
      <c r="AL13" s="37"/>
      <c r="AM13" s="37"/>
    </row>
    <row r="14" spans="1:40" s="33" customFormat="1" ht="30" customHeight="1" x14ac:dyDescent="0.25">
      <c r="A14" s="32" t="s">
        <v>56</v>
      </c>
      <c r="C14" s="33" t="s">
        <v>42</v>
      </c>
      <c r="E14" s="33" t="s">
        <v>42</v>
      </c>
      <c r="G14" s="34" t="s">
        <v>57</v>
      </c>
      <c r="H14" s="34"/>
      <c r="I14" s="34" t="s">
        <v>58</v>
      </c>
      <c r="J14" s="34"/>
      <c r="K14" s="35">
        <v>0</v>
      </c>
      <c r="L14" s="34"/>
      <c r="M14" s="35">
        <v>0</v>
      </c>
      <c r="N14" s="34"/>
      <c r="O14" s="35">
        <v>38458</v>
      </c>
      <c r="P14" s="34"/>
      <c r="Q14" s="35">
        <v>25246565100</v>
      </c>
      <c r="R14" s="34"/>
      <c r="S14" s="35">
        <v>27257742548</v>
      </c>
      <c r="T14" s="34"/>
      <c r="U14" s="35">
        <v>0</v>
      </c>
      <c r="V14" s="34"/>
      <c r="W14" s="35">
        <v>0</v>
      </c>
      <c r="X14" s="34"/>
      <c r="Y14" s="35">
        <v>0</v>
      </c>
      <c r="Z14" s="34"/>
      <c r="AA14" s="35">
        <v>0</v>
      </c>
      <c r="AB14" s="34"/>
      <c r="AC14" s="35">
        <v>38458</v>
      </c>
      <c r="AD14" s="34"/>
      <c r="AE14" s="35">
        <v>714000</v>
      </c>
      <c r="AF14" s="34"/>
      <c r="AG14" s="35">
        <v>25246565100</v>
      </c>
      <c r="AH14" s="34"/>
      <c r="AI14" s="35">
        <v>27454035054</v>
      </c>
      <c r="AJ14" s="34"/>
      <c r="AK14" s="36">
        <f>AI14/AM9</f>
        <v>1.4297077250525682E-3</v>
      </c>
      <c r="AL14" s="37"/>
      <c r="AM14" s="37"/>
    </row>
    <row r="15" spans="1:40" s="33" customFormat="1" ht="30" customHeight="1" x14ac:dyDescent="0.25">
      <c r="A15" s="32" t="s">
        <v>59</v>
      </c>
      <c r="C15" s="33" t="s">
        <v>42</v>
      </c>
      <c r="E15" s="33" t="s">
        <v>42</v>
      </c>
      <c r="G15" s="34" t="s">
        <v>60</v>
      </c>
      <c r="H15" s="34"/>
      <c r="I15" s="34" t="s">
        <v>61</v>
      </c>
      <c r="J15" s="34"/>
      <c r="K15" s="35">
        <v>18.5</v>
      </c>
      <c r="L15" s="34"/>
      <c r="M15" s="35">
        <v>18.5</v>
      </c>
      <c r="N15" s="34"/>
      <c r="O15" s="35">
        <v>100</v>
      </c>
      <c r="P15" s="34"/>
      <c r="Q15" s="35">
        <v>103528759</v>
      </c>
      <c r="R15" s="34"/>
      <c r="S15" s="35">
        <v>103491238</v>
      </c>
      <c r="T15" s="34"/>
      <c r="U15" s="35">
        <v>0</v>
      </c>
      <c r="V15" s="34"/>
      <c r="W15" s="35">
        <v>0</v>
      </c>
      <c r="X15" s="34"/>
      <c r="Y15" s="35">
        <v>0</v>
      </c>
      <c r="Z15" s="34"/>
      <c r="AA15" s="35">
        <v>0</v>
      </c>
      <c r="AB15" s="34"/>
      <c r="AC15" s="35">
        <v>100</v>
      </c>
      <c r="AD15" s="34"/>
      <c r="AE15" s="35">
        <v>1010000</v>
      </c>
      <c r="AF15" s="34"/>
      <c r="AG15" s="35">
        <v>103528759</v>
      </c>
      <c r="AH15" s="34"/>
      <c r="AI15" s="35">
        <v>100981693</v>
      </c>
      <c r="AJ15" s="34"/>
      <c r="AK15" s="36">
        <f>AI15/AM9</f>
        <v>5.2587645600005088E-6</v>
      </c>
      <c r="AL15" s="37"/>
      <c r="AM15" s="37"/>
    </row>
    <row r="16" spans="1:40" s="33" customFormat="1" ht="30" customHeight="1" x14ac:dyDescent="0.25">
      <c r="A16" s="32" t="s">
        <v>62</v>
      </c>
      <c r="C16" s="33" t="s">
        <v>42</v>
      </c>
      <c r="E16" s="33" t="s">
        <v>42</v>
      </c>
      <c r="G16" s="34" t="s">
        <v>63</v>
      </c>
      <c r="H16" s="34"/>
      <c r="I16" s="34" t="s">
        <v>64</v>
      </c>
      <c r="J16" s="34"/>
      <c r="K16" s="35">
        <v>15</v>
      </c>
      <c r="L16" s="34"/>
      <c r="M16" s="35">
        <v>15</v>
      </c>
      <c r="N16" s="34"/>
      <c r="O16" s="35">
        <v>1300000</v>
      </c>
      <c r="P16" s="34"/>
      <c r="Q16" s="35">
        <v>1232257500000</v>
      </c>
      <c r="R16" s="34"/>
      <c r="S16" s="35">
        <v>1299764375000</v>
      </c>
      <c r="T16" s="34"/>
      <c r="U16" s="35">
        <v>0</v>
      </c>
      <c r="V16" s="34"/>
      <c r="W16" s="35">
        <v>0</v>
      </c>
      <c r="X16" s="34"/>
      <c r="Y16" s="35">
        <v>0</v>
      </c>
      <c r="Z16" s="34"/>
      <c r="AA16" s="35">
        <v>0</v>
      </c>
      <c r="AB16" s="34"/>
      <c r="AC16" s="35">
        <v>1300000</v>
      </c>
      <c r="AD16" s="34"/>
      <c r="AE16" s="35">
        <v>1000000</v>
      </c>
      <c r="AF16" s="34"/>
      <c r="AG16" s="35">
        <v>1232257500000</v>
      </c>
      <c r="AH16" s="34"/>
      <c r="AI16" s="35">
        <v>1299764375000</v>
      </c>
      <c r="AJ16" s="34"/>
      <c r="AK16" s="36">
        <f>AI16/AM9</f>
        <v>6.768706909678382E-2</v>
      </c>
      <c r="AL16" s="37"/>
      <c r="AM16" s="37"/>
    </row>
    <row r="17" spans="1:39" s="33" customFormat="1" ht="30" customHeight="1" x14ac:dyDescent="0.25">
      <c r="A17" s="32" t="s">
        <v>65</v>
      </c>
      <c r="C17" s="33" t="s">
        <v>42</v>
      </c>
      <c r="E17" s="33" t="s">
        <v>42</v>
      </c>
      <c r="G17" s="34" t="s">
        <v>63</v>
      </c>
      <c r="H17" s="34"/>
      <c r="I17" s="34" t="s">
        <v>66</v>
      </c>
      <c r="J17" s="34"/>
      <c r="K17" s="35">
        <v>15</v>
      </c>
      <c r="L17" s="34"/>
      <c r="M17" s="35">
        <v>15</v>
      </c>
      <c r="N17" s="34"/>
      <c r="O17" s="35">
        <v>1300000</v>
      </c>
      <c r="P17" s="34"/>
      <c r="Q17" s="35">
        <v>1229859000000</v>
      </c>
      <c r="R17" s="34"/>
      <c r="S17" s="35">
        <v>1299764375000</v>
      </c>
      <c r="T17" s="34"/>
      <c r="U17" s="35">
        <v>0</v>
      </c>
      <c r="V17" s="34"/>
      <c r="W17" s="35">
        <v>0</v>
      </c>
      <c r="X17" s="34"/>
      <c r="Y17" s="35">
        <v>0</v>
      </c>
      <c r="Z17" s="34"/>
      <c r="AA17" s="35">
        <v>0</v>
      </c>
      <c r="AB17" s="34"/>
      <c r="AC17" s="35">
        <v>1300000</v>
      </c>
      <c r="AD17" s="34"/>
      <c r="AE17" s="35">
        <v>1000000</v>
      </c>
      <c r="AF17" s="34"/>
      <c r="AG17" s="35">
        <v>1229859000000</v>
      </c>
      <c r="AH17" s="34"/>
      <c r="AI17" s="35">
        <v>1299764375000</v>
      </c>
      <c r="AJ17" s="34"/>
      <c r="AK17" s="36">
        <f>AI17/AM9</f>
        <v>6.768706909678382E-2</v>
      </c>
      <c r="AL17" s="37"/>
      <c r="AM17" s="37"/>
    </row>
    <row r="18" spans="1:39" s="33" customFormat="1" ht="30" customHeight="1" x14ac:dyDescent="0.25">
      <c r="A18" s="32" t="s">
        <v>67</v>
      </c>
      <c r="C18" s="33" t="s">
        <v>42</v>
      </c>
      <c r="E18" s="33" t="s">
        <v>42</v>
      </c>
      <c r="G18" s="34" t="s">
        <v>68</v>
      </c>
      <c r="H18" s="34"/>
      <c r="I18" s="34" t="s">
        <v>69</v>
      </c>
      <c r="J18" s="34"/>
      <c r="K18" s="35">
        <v>17</v>
      </c>
      <c r="L18" s="34"/>
      <c r="M18" s="35">
        <v>17</v>
      </c>
      <c r="N18" s="34"/>
      <c r="O18" s="35">
        <v>1596900</v>
      </c>
      <c r="P18" s="34"/>
      <c r="Q18" s="35">
        <v>1495778519937</v>
      </c>
      <c r="R18" s="34"/>
      <c r="S18" s="35">
        <v>1596610561875</v>
      </c>
      <c r="T18" s="34"/>
      <c r="U18" s="35">
        <v>0</v>
      </c>
      <c r="V18" s="34"/>
      <c r="W18" s="35">
        <v>0</v>
      </c>
      <c r="X18" s="34"/>
      <c r="Y18" s="35">
        <v>0</v>
      </c>
      <c r="Z18" s="34"/>
      <c r="AA18" s="35">
        <v>0</v>
      </c>
      <c r="AB18" s="34"/>
      <c r="AC18" s="35">
        <v>1596900</v>
      </c>
      <c r="AD18" s="34"/>
      <c r="AE18" s="35">
        <v>1000000</v>
      </c>
      <c r="AF18" s="34"/>
      <c r="AG18" s="35">
        <v>1495778519937</v>
      </c>
      <c r="AH18" s="34"/>
      <c r="AI18" s="35">
        <v>1596610561875</v>
      </c>
      <c r="AJ18" s="34"/>
      <c r="AK18" s="36">
        <f>AI18/AM9</f>
        <v>8.3145754338964678E-2</v>
      </c>
      <c r="AL18" s="37"/>
      <c r="AM18" s="37"/>
    </row>
    <row r="19" spans="1:39" s="33" customFormat="1" ht="30" customHeight="1" x14ac:dyDescent="0.25">
      <c r="A19" s="32" t="s">
        <v>70</v>
      </c>
      <c r="C19" s="33" t="s">
        <v>42</v>
      </c>
      <c r="E19" s="33" t="s">
        <v>42</v>
      </c>
      <c r="G19" s="34" t="s">
        <v>71</v>
      </c>
      <c r="H19" s="34"/>
      <c r="I19" s="34" t="s">
        <v>72</v>
      </c>
      <c r="J19" s="34"/>
      <c r="K19" s="35">
        <v>15</v>
      </c>
      <c r="L19" s="34"/>
      <c r="M19" s="35">
        <v>15</v>
      </c>
      <c r="N19" s="34"/>
      <c r="O19" s="35">
        <v>1000</v>
      </c>
      <c r="P19" s="34"/>
      <c r="Q19" s="35">
        <v>980177625</v>
      </c>
      <c r="R19" s="34"/>
      <c r="S19" s="35">
        <v>983821650</v>
      </c>
      <c r="T19" s="34"/>
      <c r="U19" s="35">
        <v>0</v>
      </c>
      <c r="V19" s="34"/>
      <c r="W19" s="35">
        <v>0</v>
      </c>
      <c r="X19" s="34"/>
      <c r="Y19" s="35">
        <v>0</v>
      </c>
      <c r="Z19" s="34"/>
      <c r="AA19" s="35">
        <v>0</v>
      </c>
      <c r="AB19" s="34"/>
      <c r="AC19" s="35">
        <v>1000</v>
      </c>
      <c r="AD19" s="34"/>
      <c r="AE19" s="35">
        <v>1000000</v>
      </c>
      <c r="AF19" s="34"/>
      <c r="AG19" s="35">
        <v>980177625</v>
      </c>
      <c r="AH19" s="34"/>
      <c r="AI19" s="35">
        <v>999818750</v>
      </c>
      <c r="AJ19" s="34"/>
      <c r="AK19" s="36">
        <f>AI19/AM9</f>
        <v>5.2066976228295243E-5</v>
      </c>
      <c r="AL19" s="37"/>
      <c r="AM19" s="37"/>
    </row>
    <row r="20" spans="1:39" s="33" customFormat="1" ht="30" customHeight="1" x14ac:dyDescent="0.25">
      <c r="A20" s="32" t="s">
        <v>74</v>
      </c>
      <c r="C20" s="33" t="s">
        <v>42</v>
      </c>
      <c r="E20" s="33" t="s">
        <v>42</v>
      </c>
      <c r="G20" s="34" t="s">
        <v>75</v>
      </c>
      <c r="H20" s="34"/>
      <c r="I20" s="34" t="s">
        <v>76</v>
      </c>
      <c r="J20" s="34"/>
      <c r="K20" s="35">
        <v>18</v>
      </c>
      <c r="L20" s="34"/>
      <c r="M20" s="35">
        <v>18</v>
      </c>
      <c r="N20" s="34"/>
      <c r="O20" s="35">
        <v>4100</v>
      </c>
      <c r="P20" s="34"/>
      <c r="Q20" s="35">
        <v>3775684218</v>
      </c>
      <c r="R20" s="34"/>
      <c r="S20" s="35">
        <v>4052115420</v>
      </c>
      <c r="T20" s="34"/>
      <c r="U20" s="35">
        <v>0</v>
      </c>
      <c r="V20" s="34"/>
      <c r="W20" s="35">
        <v>0</v>
      </c>
      <c r="X20" s="34"/>
      <c r="Y20" s="35">
        <v>0</v>
      </c>
      <c r="Z20" s="34"/>
      <c r="AA20" s="35">
        <v>0</v>
      </c>
      <c r="AB20" s="34"/>
      <c r="AC20" s="35">
        <v>4100</v>
      </c>
      <c r="AD20" s="34"/>
      <c r="AE20" s="35">
        <v>960000</v>
      </c>
      <c r="AF20" s="34"/>
      <c r="AG20" s="35">
        <v>3775684218</v>
      </c>
      <c r="AH20" s="34"/>
      <c r="AI20" s="35">
        <v>3935286600</v>
      </c>
      <c r="AJ20" s="34"/>
      <c r="AK20" s="36">
        <f>AI20/AM9</f>
        <v>2.0493561843457008E-4</v>
      </c>
      <c r="AL20" s="37"/>
      <c r="AM20" s="37"/>
    </row>
    <row r="21" spans="1:39" s="33" customFormat="1" ht="30" customHeight="1" x14ac:dyDescent="0.25">
      <c r="A21" s="32" t="s">
        <v>26</v>
      </c>
      <c r="C21" s="33" t="s">
        <v>42</v>
      </c>
      <c r="E21" s="33" t="s">
        <v>42</v>
      </c>
      <c r="G21" s="34" t="s">
        <v>77</v>
      </c>
      <c r="H21" s="34"/>
      <c r="I21" s="34" t="s">
        <v>78</v>
      </c>
      <c r="J21" s="34"/>
      <c r="K21" s="35">
        <v>15</v>
      </c>
      <c r="L21" s="34"/>
      <c r="M21" s="35">
        <v>15</v>
      </c>
      <c r="N21" s="34"/>
      <c r="O21" s="35">
        <v>2000000</v>
      </c>
      <c r="P21" s="34"/>
      <c r="Q21" s="35">
        <v>1996312180912</v>
      </c>
      <c r="R21" s="34"/>
      <c r="S21" s="35">
        <v>1999637500000</v>
      </c>
      <c r="T21" s="34"/>
      <c r="U21" s="35">
        <v>0</v>
      </c>
      <c r="V21" s="34"/>
      <c r="W21" s="35">
        <v>0</v>
      </c>
      <c r="X21" s="34"/>
      <c r="Y21" s="35">
        <v>2000000</v>
      </c>
      <c r="Z21" s="34"/>
      <c r="AA21" s="35">
        <v>2000000000000</v>
      </c>
      <c r="AB21" s="34"/>
      <c r="AC21" s="35">
        <v>0</v>
      </c>
      <c r="AD21" s="34"/>
      <c r="AE21" s="35">
        <v>0</v>
      </c>
      <c r="AF21" s="34"/>
      <c r="AG21" s="35">
        <v>0</v>
      </c>
      <c r="AH21" s="34"/>
      <c r="AI21" s="35">
        <v>0</v>
      </c>
      <c r="AJ21" s="34"/>
      <c r="AK21" s="36">
        <f>AI21/AM9</f>
        <v>0</v>
      </c>
      <c r="AL21" s="37"/>
      <c r="AM21" s="37"/>
    </row>
    <row r="22" spans="1:39" s="33" customFormat="1" ht="30" customHeight="1" x14ac:dyDescent="0.25">
      <c r="A22" s="32" t="s">
        <v>25</v>
      </c>
      <c r="C22" s="33" t="s">
        <v>42</v>
      </c>
      <c r="E22" s="33" t="s">
        <v>42</v>
      </c>
      <c r="G22" s="34" t="s">
        <v>79</v>
      </c>
      <c r="H22" s="34"/>
      <c r="I22" s="34" t="s">
        <v>80</v>
      </c>
      <c r="J22" s="34"/>
      <c r="K22" s="35">
        <v>17</v>
      </c>
      <c r="L22" s="34"/>
      <c r="M22" s="35">
        <v>17</v>
      </c>
      <c r="N22" s="34"/>
      <c r="O22" s="35">
        <v>101200</v>
      </c>
      <c r="P22" s="34"/>
      <c r="Q22" s="35">
        <v>100315770672</v>
      </c>
      <c r="R22" s="34"/>
      <c r="S22" s="35">
        <v>101181657500</v>
      </c>
      <c r="T22" s="34"/>
      <c r="U22" s="35">
        <v>0</v>
      </c>
      <c r="V22" s="34"/>
      <c r="W22" s="35">
        <v>0</v>
      </c>
      <c r="X22" s="34"/>
      <c r="Y22" s="35">
        <v>101200</v>
      </c>
      <c r="Z22" s="34"/>
      <c r="AA22" s="35">
        <v>101200000000</v>
      </c>
      <c r="AB22" s="34"/>
      <c r="AC22" s="35">
        <v>0</v>
      </c>
      <c r="AD22" s="34"/>
      <c r="AE22" s="35">
        <v>0</v>
      </c>
      <c r="AF22" s="34"/>
      <c r="AG22" s="35">
        <v>0</v>
      </c>
      <c r="AH22" s="34"/>
      <c r="AI22" s="35">
        <v>0</v>
      </c>
      <c r="AJ22" s="34"/>
      <c r="AK22" s="36">
        <f>AI22/AM9</f>
        <v>0</v>
      </c>
      <c r="AL22" s="37"/>
      <c r="AM22" s="37"/>
    </row>
    <row r="23" spans="1:39" s="33" customFormat="1" ht="30" customHeight="1" x14ac:dyDescent="0.25">
      <c r="A23" s="32" t="s">
        <v>81</v>
      </c>
      <c r="C23" s="33" t="s">
        <v>42</v>
      </c>
      <c r="E23" s="33" t="s">
        <v>42</v>
      </c>
      <c r="G23" s="34" t="s">
        <v>82</v>
      </c>
      <c r="H23" s="34"/>
      <c r="I23" s="34" t="s">
        <v>83</v>
      </c>
      <c r="J23" s="34"/>
      <c r="K23" s="35">
        <v>16</v>
      </c>
      <c r="L23" s="34"/>
      <c r="M23" s="35">
        <v>16</v>
      </c>
      <c r="N23" s="34"/>
      <c r="O23" s="35">
        <v>539300</v>
      </c>
      <c r="P23" s="34"/>
      <c r="Q23" s="35">
        <v>500412395579</v>
      </c>
      <c r="R23" s="34"/>
      <c r="S23" s="35">
        <v>539202251875</v>
      </c>
      <c r="T23" s="34"/>
      <c r="U23" s="35">
        <v>0</v>
      </c>
      <c r="V23" s="34"/>
      <c r="W23" s="35">
        <v>0</v>
      </c>
      <c r="X23" s="34"/>
      <c r="Y23" s="35">
        <v>0</v>
      </c>
      <c r="Z23" s="34"/>
      <c r="AA23" s="35">
        <v>0</v>
      </c>
      <c r="AB23" s="34"/>
      <c r="AC23" s="35">
        <v>539300</v>
      </c>
      <c r="AD23" s="34"/>
      <c r="AE23" s="35">
        <v>1000000</v>
      </c>
      <c r="AF23" s="34"/>
      <c r="AG23" s="35">
        <v>500412395579</v>
      </c>
      <c r="AH23" s="34"/>
      <c r="AI23" s="35">
        <v>539202251875</v>
      </c>
      <c r="AJ23" s="34"/>
      <c r="AK23" s="36">
        <f>AI23/AM9</f>
        <v>2.8079720279919625E-2</v>
      </c>
      <c r="AL23" s="37"/>
      <c r="AM23" s="37"/>
    </row>
    <row r="24" spans="1:39" s="33" customFormat="1" ht="30" customHeight="1" x14ac:dyDescent="0.25">
      <c r="A24" s="32" t="s">
        <v>84</v>
      </c>
      <c r="C24" s="33" t="s">
        <v>42</v>
      </c>
      <c r="E24" s="33" t="s">
        <v>42</v>
      </c>
      <c r="G24" s="34" t="s">
        <v>85</v>
      </c>
      <c r="H24" s="34"/>
      <c r="I24" s="34" t="s">
        <v>86</v>
      </c>
      <c r="J24" s="34"/>
      <c r="K24" s="35">
        <v>18</v>
      </c>
      <c r="L24" s="34"/>
      <c r="M24" s="35">
        <v>18</v>
      </c>
      <c r="N24" s="34"/>
      <c r="O24" s="35">
        <v>1500</v>
      </c>
      <c r="P24" s="34"/>
      <c r="Q24" s="35">
        <v>1466265712</v>
      </c>
      <c r="R24" s="34"/>
      <c r="S24" s="35">
        <v>1499726625</v>
      </c>
      <c r="T24" s="34"/>
      <c r="U24" s="35">
        <v>0</v>
      </c>
      <c r="V24" s="34"/>
      <c r="W24" s="35">
        <v>0</v>
      </c>
      <c r="X24" s="34"/>
      <c r="Y24" s="35">
        <v>0</v>
      </c>
      <c r="Z24" s="34"/>
      <c r="AA24" s="35">
        <v>0</v>
      </c>
      <c r="AB24" s="34"/>
      <c r="AC24" s="35">
        <v>1500</v>
      </c>
      <c r="AD24" s="34"/>
      <c r="AE24" s="35">
        <v>999999</v>
      </c>
      <c r="AF24" s="34"/>
      <c r="AG24" s="35">
        <v>1466265712</v>
      </c>
      <c r="AH24" s="34"/>
      <c r="AI24" s="35">
        <v>1499726625</v>
      </c>
      <c r="AJ24" s="34"/>
      <c r="AK24" s="36">
        <f>AI24/AM9</f>
        <v>7.8100386227820248E-5</v>
      </c>
      <c r="AL24" s="37"/>
      <c r="AM24" s="37"/>
    </row>
    <row r="25" spans="1:39" s="33" customFormat="1" ht="30" customHeight="1" x14ac:dyDescent="0.25">
      <c r="A25" s="32" t="s">
        <v>87</v>
      </c>
      <c r="C25" s="33" t="s">
        <v>42</v>
      </c>
      <c r="E25" s="33" t="s">
        <v>42</v>
      </c>
      <c r="G25" s="34" t="s">
        <v>88</v>
      </c>
      <c r="H25" s="34"/>
      <c r="I25" s="34" t="s">
        <v>89</v>
      </c>
      <c r="J25" s="34"/>
      <c r="K25" s="35">
        <v>19</v>
      </c>
      <c r="L25" s="34"/>
      <c r="M25" s="35">
        <v>19</v>
      </c>
      <c r="N25" s="34"/>
      <c r="O25" s="35">
        <v>336280</v>
      </c>
      <c r="P25" s="34"/>
      <c r="Q25" s="35">
        <v>296887585188</v>
      </c>
      <c r="R25" s="34"/>
      <c r="S25" s="35">
        <v>337621418904</v>
      </c>
      <c r="T25" s="34"/>
      <c r="U25" s="35">
        <v>0</v>
      </c>
      <c r="V25" s="34"/>
      <c r="W25" s="35">
        <v>0</v>
      </c>
      <c r="X25" s="34"/>
      <c r="Y25" s="35">
        <v>0</v>
      </c>
      <c r="Z25" s="34"/>
      <c r="AA25" s="35">
        <v>0</v>
      </c>
      <c r="AB25" s="34"/>
      <c r="AC25" s="35">
        <v>336280</v>
      </c>
      <c r="AD25" s="34"/>
      <c r="AE25" s="35">
        <v>1004171</v>
      </c>
      <c r="AF25" s="34"/>
      <c r="AG25" s="35">
        <v>296887585188</v>
      </c>
      <c r="AH25" s="34"/>
      <c r="AI25" s="35">
        <v>337621418904</v>
      </c>
      <c r="AJ25" s="34"/>
      <c r="AK25" s="36">
        <f>AI25/AM9</f>
        <v>1.758211315024636E-2</v>
      </c>
      <c r="AL25" s="37"/>
      <c r="AM25" s="37"/>
    </row>
    <row r="26" spans="1:39" s="33" customFormat="1" ht="30" customHeight="1" x14ac:dyDescent="0.25">
      <c r="A26" s="32" t="s">
        <v>90</v>
      </c>
      <c r="C26" s="33" t="s">
        <v>42</v>
      </c>
      <c r="E26" s="33" t="s">
        <v>42</v>
      </c>
      <c r="G26" s="34" t="s">
        <v>91</v>
      </c>
      <c r="H26" s="34"/>
      <c r="I26" s="34" t="s">
        <v>92</v>
      </c>
      <c r="J26" s="34"/>
      <c r="K26" s="35">
        <v>18</v>
      </c>
      <c r="L26" s="34"/>
      <c r="M26" s="35">
        <v>18</v>
      </c>
      <c r="N26" s="34"/>
      <c r="O26" s="35">
        <v>1839750</v>
      </c>
      <c r="P26" s="34"/>
      <c r="Q26" s="35">
        <v>499999896000</v>
      </c>
      <c r="R26" s="34"/>
      <c r="S26" s="35">
        <v>576152277539</v>
      </c>
      <c r="T26" s="34"/>
      <c r="U26" s="35">
        <v>0</v>
      </c>
      <c r="V26" s="34"/>
      <c r="W26" s="35">
        <v>0</v>
      </c>
      <c r="X26" s="34"/>
      <c r="Y26" s="35">
        <v>0</v>
      </c>
      <c r="Z26" s="34"/>
      <c r="AA26" s="35">
        <v>0</v>
      </c>
      <c r="AB26" s="34"/>
      <c r="AC26" s="35">
        <v>1839750</v>
      </c>
      <c r="AD26" s="34"/>
      <c r="AE26" s="35">
        <v>318566</v>
      </c>
      <c r="AF26" s="34"/>
      <c r="AG26" s="35">
        <v>499999896000</v>
      </c>
      <c r="AH26" s="34"/>
      <c r="AI26" s="35">
        <v>585656889196</v>
      </c>
      <c r="AJ26" s="34"/>
      <c r="AK26" s="36">
        <f>AI26/AM9</f>
        <v>3.049891125537051E-2</v>
      </c>
      <c r="AL26" s="37"/>
      <c r="AM26" s="37"/>
    </row>
    <row r="27" spans="1:39" s="33" customFormat="1" ht="30" customHeight="1" x14ac:dyDescent="0.25">
      <c r="A27" s="32" t="s">
        <v>93</v>
      </c>
      <c r="C27" s="33" t="s">
        <v>42</v>
      </c>
      <c r="E27" s="33" t="s">
        <v>42</v>
      </c>
      <c r="G27" s="34" t="s">
        <v>94</v>
      </c>
      <c r="H27" s="34"/>
      <c r="I27" s="34" t="s">
        <v>95</v>
      </c>
      <c r="J27" s="34"/>
      <c r="K27" s="35">
        <v>0</v>
      </c>
      <c r="L27" s="34"/>
      <c r="M27" s="35">
        <v>0</v>
      </c>
      <c r="N27" s="34"/>
      <c r="O27" s="35">
        <v>200</v>
      </c>
      <c r="P27" s="34"/>
      <c r="Q27" s="35">
        <v>396287100</v>
      </c>
      <c r="R27" s="34"/>
      <c r="S27" s="35">
        <v>395712900</v>
      </c>
      <c r="T27" s="34"/>
      <c r="U27" s="35">
        <v>0</v>
      </c>
      <c r="V27" s="34"/>
      <c r="W27" s="35">
        <v>0</v>
      </c>
      <c r="X27" s="34"/>
      <c r="Y27" s="35">
        <v>0</v>
      </c>
      <c r="Z27" s="34"/>
      <c r="AA27" s="35">
        <v>0</v>
      </c>
      <c r="AB27" s="34"/>
      <c r="AC27" s="35">
        <v>200</v>
      </c>
      <c r="AD27" s="34"/>
      <c r="AE27" s="35">
        <v>1980000</v>
      </c>
      <c r="AF27" s="34"/>
      <c r="AG27" s="35">
        <v>396287100</v>
      </c>
      <c r="AH27" s="34"/>
      <c r="AI27" s="35">
        <v>395712900</v>
      </c>
      <c r="AJ27" s="34"/>
      <c r="AK27" s="36">
        <f>AI27/AM9</f>
        <v>2.0607309232328133E-5</v>
      </c>
      <c r="AL27" s="37"/>
      <c r="AM27" s="37"/>
    </row>
    <row r="28" spans="1:39" s="33" customFormat="1" ht="30" customHeight="1" x14ac:dyDescent="0.25">
      <c r="A28" s="32" t="s">
        <v>96</v>
      </c>
      <c r="C28" s="33" t="s">
        <v>97</v>
      </c>
      <c r="E28" s="33" t="s">
        <v>97</v>
      </c>
      <c r="G28" s="34" t="s">
        <v>98</v>
      </c>
      <c r="H28" s="34"/>
      <c r="I28" s="34" t="s">
        <v>99</v>
      </c>
      <c r="J28" s="34"/>
      <c r="K28" s="35">
        <v>18</v>
      </c>
      <c r="L28" s="34"/>
      <c r="M28" s="35">
        <v>18</v>
      </c>
      <c r="N28" s="34"/>
      <c r="O28" s="35">
        <v>1999000</v>
      </c>
      <c r="P28" s="34"/>
      <c r="Q28" s="35">
        <v>1999000000000</v>
      </c>
      <c r="R28" s="34"/>
      <c r="S28" s="35">
        <v>1999000000000</v>
      </c>
      <c r="T28" s="34"/>
      <c r="U28" s="35">
        <v>0</v>
      </c>
      <c r="V28" s="34"/>
      <c r="W28" s="35">
        <v>0</v>
      </c>
      <c r="X28" s="34"/>
      <c r="Y28" s="35">
        <v>0</v>
      </c>
      <c r="Z28" s="34"/>
      <c r="AA28" s="35">
        <v>0</v>
      </c>
      <c r="AB28" s="34"/>
      <c r="AC28" s="35">
        <v>1999000</v>
      </c>
      <c r="AD28" s="34"/>
      <c r="AE28" s="35">
        <v>1000000</v>
      </c>
      <c r="AF28" s="34"/>
      <c r="AG28" s="35">
        <v>1999000000000</v>
      </c>
      <c r="AH28" s="34"/>
      <c r="AI28" s="35">
        <v>1999000000000</v>
      </c>
      <c r="AJ28" s="34"/>
      <c r="AK28" s="36">
        <f>AI28/AM9</f>
        <v>0.10410075374197793</v>
      </c>
      <c r="AL28" s="37"/>
      <c r="AM28" s="37"/>
    </row>
    <row r="29" spans="1:39" s="33" customFormat="1" ht="30" customHeight="1" x14ac:dyDescent="0.25">
      <c r="A29" s="32" t="s">
        <v>100</v>
      </c>
      <c r="C29" s="33" t="s">
        <v>97</v>
      </c>
      <c r="E29" s="33" t="s">
        <v>97</v>
      </c>
      <c r="G29" s="34" t="s">
        <v>101</v>
      </c>
      <c r="H29" s="34"/>
      <c r="I29" s="34" t="s">
        <v>102</v>
      </c>
      <c r="J29" s="34"/>
      <c r="K29" s="35">
        <v>18</v>
      </c>
      <c r="L29" s="34"/>
      <c r="M29" s="35">
        <v>18</v>
      </c>
      <c r="N29" s="34"/>
      <c r="O29" s="35">
        <v>1999999</v>
      </c>
      <c r="P29" s="34"/>
      <c r="Q29" s="35">
        <v>1999999000000</v>
      </c>
      <c r="R29" s="34"/>
      <c r="S29" s="35">
        <v>1999999000000</v>
      </c>
      <c r="T29" s="34"/>
      <c r="U29" s="35">
        <v>0</v>
      </c>
      <c r="V29" s="34"/>
      <c r="W29" s="35">
        <v>0</v>
      </c>
      <c r="X29" s="34"/>
      <c r="Y29" s="35">
        <v>0</v>
      </c>
      <c r="Z29" s="34"/>
      <c r="AA29" s="35">
        <v>0</v>
      </c>
      <c r="AB29" s="34"/>
      <c r="AC29" s="35">
        <v>1999999</v>
      </c>
      <c r="AD29" s="34"/>
      <c r="AE29" s="35">
        <v>1000000</v>
      </c>
      <c r="AF29" s="34"/>
      <c r="AG29" s="35">
        <v>1999999000000</v>
      </c>
      <c r="AH29" s="34"/>
      <c r="AI29" s="35">
        <v>1999999000000</v>
      </c>
      <c r="AJ29" s="34"/>
      <c r="AK29" s="36">
        <f>AI29/AM9</f>
        <v>0.10415277808064137</v>
      </c>
      <c r="AL29" s="37"/>
      <c r="AM29" s="37"/>
    </row>
    <row r="30" spans="1:39" ht="18.75" thickBot="1" x14ac:dyDescent="0.45">
      <c r="G30" s="4"/>
      <c r="H30" s="4"/>
      <c r="I30" s="4"/>
      <c r="J30" s="4"/>
      <c r="K30" s="4"/>
      <c r="L30" s="4"/>
      <c r="M30" s="4"/>
      <c r="N30" s="4"/>
      <c r="O30" s="10">
        <f>SUM(O9:O29)</f>
        <v>13704834</v>
      </c>
      <c r="P30" s="4"/>
      <c r="Q30" s="10">
        <f>SUM(Q9:Q29)</f>
        <v>11840826818533</v>
      </c>
      <c r="R30" s="4"/>
      <c r="S30" s="10">
        <f>SUM(S9:S29)</f>
        <v>12273258071703</v>
      </c>
      <c r="T30" s="4"/>
      <c r="U30" s="10">
        <f>SUM(U9:U29)</f>
        <v>25000</v>
      </c>
      <c r="V30" s="4"/>
      <c r="W30" s="10">
        <f>SUM(W9:W29)</f>
        <v>16703026875</v>
      </c>
      <c r="X30" s="4"/>
      <c r="Y30" s="10">
        <f>SUM(Y9:Y29)</f>
        <v>2116300</v>
      </c>
      <c r="Z30" s="4"/>
      <c r="AA30" s="10">
        <f>SUM(AA9:AA29)</f>
        <v>2111241189706</v>
      </c>
      <c r="AB30" s="4"/>
      <c r="AC30" s="10">
        <f>SUM(AC9:AC29)</f>
        <v>11613534</v>
      </c>
      <c r="AD30" s="4"/>
      <c r="AE30" s="10">
        <f>SUM(AE9:AE29)</f>
        <v>17723248</v>
      </c>
      <c r="AF30" s="4"/>
      <c r="AG30" s="10">
        <f>SUM(AG9:AG29)</f>
        <v>9751794151957</v>
      </c>
      <c r="AH30" s="4"/>
      <c r="AI30" s="10">
        <f>SUM(AI9:AI29)</f>
        <v>10189954776889</v>
      </c>
      <c r="AJ30" s="4"/>
      <c r="AK30" s="25">
        <f>SUM(AK9:AK29)</f>
        <v>0.53065631459270302</v>
      </c>
    </row>
    <row r="31" spans="1:39" ht="18.75" thickTop="1" x14ac:dyDescent="0.4"/>
    <row r="33" spans="37:37" x14ac:dyDescent="0.4">
      <c r="AK33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27" right="0.17" top="0.75" bottom="0.75" header="0.3" footer="0.3"/>
  <pageSetup scale="33" orientation="landscape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4"/>
  <sheetViews>
    <sheetView rightToLeft="1" workbookViewId="0">
      <selection activeCell="N8" sqref="N8"/>
    </sheetView>
  </sheetViews>
  <sheetFormatPr defaultRowHeight="18" x14ac:dyDescent="0.4"/>
  <cols>
    <col min="1" max="1" width="27.71093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4" bestFit="1" customWidth="1"/>
    <col min="10" max="10" width="1" style="1" customWidth="1"/>
    <col min="11" max="11" width="33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.75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6" spans="1:12" ht="27.75" x14ac:dyDescent="0.4">
      <c r="A6" s="46" t="s">
        <v>3</v>
      </c>
      <c r="C6" s="46" t="s">
        <v>6</v>
      </c>
      <c r="D6" s="46" t="s">
        <v>6</v>
      </c>
      <c r="E6" s="46" t="s">
        <v>6</v>
      </c>
      <c r="F6" s="46" t="s">
        <v>6</v>
      </c>
      <c r="G6" s="46" t="s">
        <v>6</v>
      </c>
      <c r="H6" s="46" t="s">
        <v>6</v>
      </c>
      <c r="I6" s="46" t="s">
        <v>6</v>
      </c>
      <c r="J6" s="46" t="s">
        <v>6</v>
      </c>
      <c r="K6" s="46" t="s">
        <v>6</v>
      </c>
      <c r="L6" s="46" t="s">
        <v>6</v>
      </c>
    </row>
    <row r="7" spans="1:12" ht="27.75" x14ac:dyDescent="0.4">
      <c r="A7" s="46" t="s">
        <v>3</v>
      </c>
      <c r="C7" s="46" t="s">
        <v>7</v>
      </c>
      <c r="E7" s="46" t="s">
        <v>103</v>
      </c>
      <c r="G7" s="46" t="s">
        <v>104</v>
      </c>
      <c r="I7" s="46" t="s">
        <v>105</v>
      </c>
      <c r="K7" s="46" t="s">
        <v>106</v>
      </c>
    </row>
    <row r="8" spans="1:12" ht="18.75" x14ac:dyDescent="0.45">
      <c r="A8" s="2" t="s">
        <v>81</v>
      </c>
      <c r="C8" s="7">
        <v>539300</v>
      </c>
      <c r="D8" s="4"/>
      <c r="E8" s="7">
        <v>975046</v>
      </c>
      <c r="F8" s="4"/>
      <c r="G8" s="7">
        <v>1000000</v>
      </c>
      <c r="I8" s="22">
        <f>(G8-E8)/E8</f>
        <v>2.559263870627642E-2</v>
      </c>
      <c r="K8" s="7">
        <v>539300000000</v>
      </c>
    </row>
    <row r="9" spans="1:12" ht="18.75" x14ac:dyDescent="0.45">
      <c r="A9" s="2" t="s">
        <v>41</v>
      </c>
      <c r="C9" s="7">
        <v>154095</v>
      </c>
      <c r="D9" s="4"/>
      <c r="E9" s="7">
        <v>976303</v>
      </c>
      <c r="F9" s="4"/>
      <c r="G9" s="7">
        <v>1000000</v>
      </c>
      <c r="I9" s="22">
        <f>(G9-E9)/E9</f>
        <v>2.427217779726171E-2</v>
      </c>
      <c r="K9" s="7">
        <v>154095000000</v>
      </c>
    </row>
    <row r="10" spans="1:12" ht="18.75" x14ac:dyDescent="0.45">
      <c r="A10" s="2" t="s">
        <v>65</v>
      </c>
      <c r="C10" s="7">
        <v>1300000</v>
      </c>
      <c r="D10" s="4"/>
      <c r="E10" s="7">
        <v>966200</v>
      </c>
      <c r="F10" s="4"/>
      <c r="G10" s="7">
        <v>1000000</v>
      </c>
      <c r="I10" s="22">
        <f>(G10-E10)/E10</f>
        <v>3.4982405299109919E-2</v>
      </c>
      <c r="K10" s="7">
        <v>1300000000000</v>
      </c>
    </row>
    <row r="11" spans="1:12" ht="18.75" x14ac:dyDescent="0.45">
      <c r="A11" s="2" t="s">
        <v>62</v>
      </c>
      <c r="C11" s="7">
        <v>1300000</v>
      </c>
      <c r="D11" s="4"/>
      <c r="E11" s="7">
        <v>978000</v>
      </c>
      <c r="F11" s="4"/>
      <c r="G11" s="7">
        <v>1000000</v>
      </c>
      <c r="I11" s="22">
        <f>(G11-E11)/E11</f>
        <v>2.2494887525562373E-2</v>
      </c>
      <c r="K11" s="7">
        <v>1300000000000</v>
      </c>
    </row>
    <row r="12" spans="1:12" ht="18.75" x14ac:dyDescent="0.45">
      <c r="A12" s="2" t="s">
        <v>67</v>
      </c>
      <c r="C12" s="7">
        <v>1596900</v>
      </c>
      <c r="D12" s="4"/>
      <c r="E12" s="7">
        <v>950000</v>
      </c>
      <c r="F12" s="4"/>
      <c r="G12" s="7">
        <v>1000000</v>
      </c>
      <c r="I12" s="22">
        <f>(G12-E12)/E12</f>
        <v>5.2631578947368418E-2</v>
      </c>
      <c r="K12" s="7">
        <v>1596900000000</v>
      </c>
    </row>
    <row r="13" spans="1:12" ht="18.75" thickBot="1" x14ac:dyDescent="0.45">
      <c r="C13" s="4"/>
      <c r="D13" s="4"/>
      <c r="E13" s="4"/>
      <c r="F13" s="4"/>
      <c r="G13" s="4"/>
      <c r="K13" s="10">
        <f>SUM(K8:K12)</f>
        <v>4890295000000</v>
      </c>
    </row>
    <row r="14" spans="1:12" ht="18.75" thickTop="1" x14ac:dyDescent="0.4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workbookViewId="0">
      <selection activeCell="C9" sqref="C9:I9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</row>
    <row r="3" spans="1:31" ht="27.75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1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</row>
    <row r="6" spans="1:31" ht="27.75" x14ac:dyDescent="0.4">
      <c r="A6" s="46" t="s">
        <v>107</v>
      </c>
      <c r="B6" s="46" t="s">
        <v>107</v>
      </c>
      <c r="C6" s="46" t="s">
        <v>107</v>
      </c>
      <c r="D6" s="46" t="s">
        <v>107</v>
      </c>
      <c r="E6" s="46" t="s">
        <v>107</v>
      </c>
      <c r="F6" s="46" t="s">
        <v>107</v>
      </c>
      <c r="G6" s="46" t="s">
        <v>107</v>
      </c>
      <c r="H6" s="46" t="s">
        <v>107</v>
      </c>
      <c r="I6" s="46" t="s">
        <v>107</v>
      </c>
      <c r="K6" s="46" t="s">
        <v>4</v>
      </c>
      <c r="L6" s="46" t="s">
        <v>4</v>
      </c>
      <c r="M6" s="46" t="s">
        <v>4</v>
      </c>
      <c r="N6" s="46" t="s">
        <v>4</v>
      </c>
      <c r="O6" s="46" t="s">
        <v>4</v>
      </c>
      <c r="Q6" s="46" t="s">
        <v>5</v>
      </c>
      <c r="R6" s="46" t="s">
        <v>5</v>
      </c>
      <c r="S6" s="46" t="s">
        <v>5</v>
      </c>
      <c r="T6" s="46" t="s">
        <v>5</v>
      </c>
      <c r="U6" s="46" t="s">
        <v>5</v>
      </c>
      <c r="V6" s="46" t="s">
        <v>5</v>
      </c>
      <c r="W6" s="46" t="s">
        <v>5</v>
      </c>
      <c r="Y6" s="46" t="s">
        <v>6</v>
      </c>
      <c r="Z6" s="46" t="s">
        <v>6</v>
      </c>
      <c r="AA6" s="46" t="s">
        <v>6</v>
      </c>
      <c r="AB6" s="46" t="s">
        <v>6</v>
      </c>
      <c r="AC6" s="46" t="s">
        <v>6</v>
      </c>
      <c r="AD6" s="46" t="s">
        <v>6</v>
      </c>
      <c r="AE6" s="46" t="s">
        <v>6</v>
      </c>
    </row>
    <row r="7" spans="1:31" ht="27.75" x14ac:dyDescent="0.4">
      <c r="A7" s="46" t="s">
        <v>108</v>
      </c>
      <c r="C7" s="46" t="s">
        <v>38</v>
      </c>
      <c r="E7" s="46" t="s">
        <v>39</v>
      </c>
      <c r="G7" s="46" t="s">
        <v>109</v>
      </c>
      <c r="I7" s="46" t="s">
        <v>36</v>
      </c>
      <c r="K7" s="46" t="s">
        <v>7</v>
      </c>
      <c r="M7" s="46" t="s">
        <v>8</v>
      </c>
      <c r="O7" s="46" t="s">
        <v>9</v>
      </c>
      <c r="Q7" s="46" t="s">
        <v>10</v>
      </c>
      <c r="R7" s="46" t="s">
        <v>10</v>
      </c>
      <c r="S7" s="46" t="s">
        <v>10</v>
      </c>
      <c r="U7" s="46" t="s">
        <v>11</v>
      </c>
      <c r="V7" s="46" t="s">
        <v>11</v>
      </c>
      <c r="W7" s="46" t="s">
        <v>11</v>
      </c>
      <c r="Y7" s="46" t="s">
        <v>7</v>
      </c>
      <c r="AA7" s="46" t="s">
        <v>8</v>
      </c>
      <c r="AC7" s="46" t="s">
        <v>9</v>
      </c>
      <c r="AE7" s="46" t="s">
        <v>110</v>
      </c>
    </row>
    <row r="8" spans="1:31" ht="27.75" x14ac:dyDescent="0.4">
      <c r="A8" s="46" t="s">
        <v>108</v>
      </c>
      <c r="C8" s="46" t="s">
        <v>38</v>
      </c>
      <c r="E8" s="46" t="s">
        <v>39</v>
      </c>
      <c r="G8" s="46" t="s">
        <v>109</v>
      </c>
      <c r="I8" s="46" t="s">
        <v>36</v>
      </c>
      <c r="K8" s="46" t="s">
        <v>7</v>
      </c>
      <c r="M8" s="46" t="s">
        <v>8</v>
      </c>
      <c r="O8" s="46" t="s">
        <v>9</v>
      </c>
      <c r="Q8" s="46" t="s">
        <v>7</v>
      </c>
      <c r="S8" s="46" t="s">
        <v>8</v>
      </c>
      <c r="U8" s="46" t="s">
        <v>7</v>
      </c>
      <c r="W8" s="46" t="s">
        <v>14</v>
      </c>
      <c r="Y8" s="46" t="s">
        <v>7</v>
      </c>
      <c r="AA8" s="46" t="s">
        <v>8</v>
      </c>
      <c r="AC8" s="46" t="s">
        <v>9</v>
      </c>
      <c r="AE8" s="46" t="s">
        <v>110</v>
      </c>
    </row>
    <row r="9" spans="1:31" ht="18.75" x14ac:dyDescent="0.45">
      <c r="A9" s="2" t="s">
        <v>111</v>
      </c>
      <c r="C9" s="4" t="s">
        <v>112</v>
      </c>
      <c r="D9" s="4"/>
      <c r="E9" s="7">
        <v>22</v>
      </c>
      <c r="F9" s="4"/>
      <c r="G9" s="7">
        <v>21</v>
      </c>
      <c r="H9" s="4"/>
      <c r="I9" s="4" t="s">
        <v>97</v>
      </c>
      <c r="K9" s="7">
        <v>940000</v>
      </c>
      <c r="L9" s="4"/>
      <c r="M9" s="7">
        <v>940000000000</v>
      </c>
      <c r="N9" s="4"/>
      <c r="O9" s="7">
        <v>940000000000</v>
      </c>
      <c r="P9" s="4"/>
      <c r="Q9" s="7">
        <v>0</v>
      </c>
      <c r="R9" s="4"/>
      <c r="S9" s="7">
        <v>0</v>
      </c>
      <c r="T9" s="4"/>
      <c r="U9" s="7">
        <v>0</v>
      </c>
      <c r="V9" s="4"/>
      <c r="W9" s="7">
        <v>0</v>
      </c>
      <c r="X9" s="4"/>
      <c r="Y9" s="7">
        <v>940000</v>
      </c>
      <c r="Z9" s="4"/>
      <c r="AA9" s="7">
        <v>940000000000</v>
      </c>
      <c r="AB9" s="4"/>
      <c r="AC9" s="7">
        <v>940000000000</v>
      </c>
      <c r="AE9" s="4" t="s">
        <v>113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35"/>
  <sheetViews>
    <sheetView rightToLeft="1" topLeftCell="A22" workbookViewId="0">
      <selection activeCell="U6" sqref="U6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8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14" style="1" bestFit="1" customWidth="1"/>
    <col min="16" max="16" width="1" style="1" customWidth="1"/>
    <col min="17" max="17" width="14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0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ht="27.75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0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spans="1:20" ht="27.75" x14ac:dyDescent="0.4">
      <c r="A6" s="46" t="s">
        <v>114</v>
      </c>
      <c r="C6" s="46" t="s">
        <v>115</v>
      </c>
      <c r="D6" s="46" t="s">
        <v>115</v>
      </c>
      <c r="E6" s="46" t="s">
        <v>115</v>
      </c>
      <c r="F6" s="46" t="s">
        <v>115</v>
      </c>
      <c r="G6" s="46" t="s">
        <v>115</v>
      </c>
      <c r="H6" s="46" t="s">
        <v>115</v>
      </c>
      <c r="I6" s="46" t="s">
        <v>115</v>
      </c>
      <c r="K6" s="46" t="s">
        <v>4</v>
      </c>
      <c r="M6" s="46" t="s">
        <v>5</v>
      </c>
      <c r="N6" s="46" t="s">
        <v>5</v>
      </c>
      <c r="O6" s="46" t="s">
        <v>5</v>
      </c>
      <c r="Q6" s="46" t="s">
        <v>6</v>
      </c>
      <c r="R6" s="46" t="s">
        <v>6</v>
      </c>
      <c r="S6" s="46" t="s">
        <v>6</v>
      </c>
    </row>
    <row r="7" spans="1:20" ht="27.75" x14ac:dyDescent="0.4">
      <c r="A7" s="46" t="s">
        <v>114</v>
      </c>
      <c r="C7" s="46" t="s">
        <v>116</v>
      </c>
      <c r="E7" s="46" t="s">
        <v>117</v>
      </c>
      <c r="G7" s="46" t="s">
        <v>118</v>
      </c>
      <c r="I7" s="46" t="s">
        <v>39</v>
      </c>
      <c r="K7" s="46" t="s">
        <v>119</v>
      </c>
      <c r="M7" s="46" t="s">
        <v>120</v>
      </c>
      <c r="O7" s="46" t="s">
        <v>121</v>
      </c>
      <c r="Q7" s="46" t="s">
        <v>119</v>
      </c>
      <c r="S7" s="46" t="s">
        <v>110</v>
      </c>
    </row>
    <row r="8" spans="1:20" ht="18.75" x14ac:dyDescent="0.45">
      <c r="A8" s="2" t="s">
        <v>122</v>
      </c>
      <c r="C8" s="1" t="s">
        <v>123</v>
      </c>
      <c r="E8" s="1" t="s">
        <v>124</v>
      </c>
      <c r="G8" s="4" t="s">
        <v>125</v>
      </c>
      <c r="H8" s="4"/>
      <c r="I8" s="4">
        <v>0</v>
      </c>
      <c r="J8" s="4"/>
      <c r="K8" s="7">
        <v>77323819</v>
      </c>
      <c r="L8" s="4"/>
      <c r="M8" s="7">
        <v>2167023001606</v>
      </c>
      <c r="N8" s="4"/>
      <c r="O8" s="7">
        <v>2167068170000</v>
      </c>
      <c r="P8" s="4"/>
      <c r="Q8" s="7">
        <v>32155425</v>
      </c>
      <c r="R8" s="4"/>
      <c r="S8" s="13">
        <v>0</v>
      </c>
      <c r="T8" s="1">
        <f t="shared" ref="T8:T33" si="0">SUM(I8:S8)</f>
        <v>4334200650850</v>
      </c>
    </row>
    <row r="9" spans="1:20" ht="18.75" x14ac:dyDescent="0.45">
      <c r="A9" s="2" t="s">
        <v>126</v>
      </c>
      <c r="C9" s="1" t="s">
        <v>127</v>
      </c>
      <c r="E9" s="1" t="s">
        <v>128</v>
      </c>
      <c r="G9" s="4" t="s">
        <v>129</v>
      </c>
      <c r="H9" s="4"/>
      <c r="I9" s="4">
        <v>0</v>
      </c>
      <c r="J9" s="4"/>
      <c r="K9" s="7">
        <v>28053250</v>
      </c>
      <c r="L9" s="4"/>
      <c r="M9" s="7">
        <v>182905036229</v>
      </c>
      <c r="N9" s="4"/>
      <c r="O9" s="7">
        <v>182930706580</v>
      </c>
      <c r="P9" s="4"/>
      <c r="Q9" s="7">
        <v>2382899</v>
      </c>
      <c r="R9" s="4"/>
      <c r="S9" s="13">
        <v>0</v>
      </c>
      <c r="T9" s="1">
        <f t="shared" si="0"/>
        <v>365866178958</v>
      </c>
    </row>
    <row r="10" spans="1:20" ht="18.75" x14ac:dyDescent="0.45">
      <c r="A10" s="2" t="s">
        <v>130</v>
      </c>
      <c r="C10" s="1" t="s">
        <v>131</v>
      </c>
      <c r="E10" s="1" t="s">
        <v>128</v>
      </c>
      <c r="G10" s="4" t="s">
        <v>125</v>
      </c>
      <c r="H10" s="4"/>
      <c r="I10" s="4">
        <v>0</v>
      </c>
      <c r="J10" s="4"/>
      <c r="K10" s="7">
        <v>238045700</v>
      </c>
      <c r="L10" s="4"/>
      <c r="M10" s="7">
        <v>0</v>
      </c>
      <c r="N10" s="4"/>
      <c r="O10" s="7">
        <v>0</v>
      </c>
      <c r="P10" s="4"/>
      <c r="Q10" s="7">
        <v>238045700</v>
      </c>
      <c r="R10" s="4"/>
      <c r="S10" s="13">
        <v>0</v>
      </c>
      <c r="T10" s="1">
        <f t="shared" si="0"/>
        <v>476091400</v>
      </c>
    </row>
    <row r="11" spans="1:20" ht="18.75" x14ac:dyDescent="0.45">
      <c r="A11" s="2" t="s">
        <v>130</v>
      </c>
      <c r="C11" s="1" t="s">
        <v>132</v>
      </c>
      <c r="E11" s="1" t="s">
        <v>124</v>
      </c>
      <c r="G11" s="4" t="s">
        <v>125</v>
      </c>
      <c r="H11" s="4"/>
      <c r="I11" s="4">
        <v>0</v>
      </c>
      <c r="J11" s="4"/>
      <c r="K11" s="7">
        <v>37505800703</v>
      </c>
      <c r="L11" s="4"/>
      <c r="M11" s="7">
        <v>1009884584748</v>
      </c>
      <c r="N11" s="4"/>
      <c r="O11" s="7">
        <v>681777054187</v>
      </c>
      <c r="P11" s="4"/>
      <c r="Q11" s="7">
        <v>365613331264</v>
      </c>
      <c r="R11" s="4"/>
      <c r="S11" s="4">
        <v>1.84</v>
      </c>
      <c r="T11" s="1">
        <f t="shared" si="0"/>
        <v>2094780770903.8401</v>
      </c>
    </row>
    <row r="12" spans="1:20" ht="18.75" x14ac:dyDescent="0.45">
      <c r="A12" s="2" t="s">
        <v>133</v>
      </c>
      <c r="C12" s="1" t="s">
        <v>134</v>
      </c>
      <c r="E12" s="1" t="s">
        <v>124</v>
      </c>
      <c r="G12" s="4" t="s">
        <v>125</v>
      </c>
      <c r="H12" s="4"/>
      <c r="I12" s="4">
        <v>0</v>
      </c>
      <c r="J12" s="4"/>
      <c r="K12" s="7">
        <v>24754923833</v>
      </c>
      <c r="L12" s="4"/>
      <c r="M12" s="7">
        <v>23865211757</v>
      </c>
      <c r="N12" s="4"/>
      <c r="O12" s="7">
        <v>46940590000</v>
      </c>
      <c r="P12" s="4"/>
      <c r="Q12" s="7">
        <v>1679545590</v>
      </c>
      <c r="R12" s="4"/>
      <c r="S12" s="13">
        <v>0.01</v>
      </c>
      <c r="T12" s="1">
        <f t="shared" si="0"/>
        <v>97240271180.009995</v>
      </c>
    </row>
    <row r="13" spans="1:20" ht="18.75" x14ac:dyDescent="0.45">
      <c r="A13" s="2" t="s">
        <v>135</v>
      </c>
      <c r="C13" s="1" t="s">
        <v>136</v>
      </c>
      <c r="E13" s="1" t="s">
        <v>124</v>
      </c>
      <c r="G13" s="4" t="s">
        <v>125</v>
      </c>
      <c r="H13" s="4"/>
      <c r="I13" s="4">
        <v>0</v>
      </c>
      <c r="J13" s="4"/>
      <c r="K13" s="7">
        <v>1027884</v>
      </c>
      <c r="L13" s="4"/>
      <c r="M13" s="7">
        <v>8448</v>
      </c>
      <c r="N13" s="4"/>
      <c r="O13" s="7">
        <v>420000</v>
      </c>
      <c r="P13" s="4"/>
      <c r="Q13" s="7">
        <v>616332</v>
      </c>
      <c r="R13" s="4"/>
      <c r="S13" s="13">
        <v>0</v>
      </c>
      <c r="T13" s="1">
        <f t="shared" si="0"/>
        <v>2072664</v>
      </c>
    </row>
    <row r="14" spans="1:20" ht="18.75" x14ac:dyDescent="0.45">
      <c r="A14" s="2" t="s">
        <v>137</v>
      </c>
      <c r="C14" s="1" t="s">
        <v>138</v>
      </c>
      <c r="E14" s="1" t="s">
        <v>124</v>
      </c>
      <c r="G14" s="4" t="s">
        <v>125</v>
      </c>
      <c r="H14" s="4"/>
      <c r="I14" s="4">
        <v>0</v>
      </c>
      <c r="J14" s="4"/>
      <c r="K14" s="7">
        <v>11168318583</v>
      </c>
      <c r="L14" s="4"/>
      <c r="M14" s="7">
        <v>355492227960</v>
      </c>
      <c r="N14" s="4"/>
      <c r="O14" s="7">
        <v>361167690000</v>
      </c>
      <c r="P14" s="4"/>
      <c r="Q14" s="7">
        <v>5492856543</v>
      </c>
      <c r="R14" s="4"/>
      <c r="S14" s="13">
        <v>0.03</v>
      </c>
      <c r="T14" s="1">
        <f t="shared" si="0"/>
        <v>733321093086.03003</v>
      </c>
    </row>
    <row r="15" spans="1:20" ht="18.75" x14ac:dyDescent="0.45">
      <c r="A15" s="2" t="s">
        <v>139</v>
      </c>
      <c r="C15" s="1" t="s">
        <v>140</v>
      </c>
      <c r="E15" s="1" t="s">
        <v>124</v>
      </c>
      <c r="G15" s="4" t="s">
        <v>125</v>
      </c>
      <c r="H15" s="4"/>
      <c r="I15" s="4">
        <v>0</v>
      </c>
      <c r="J15" s="4"/>
      <c r="K15" s="7">
        <v>169850</v>
      </c>
      <c r="L15" s="4"/>
      <c r="M15" s="7">
        <v>0</v>
      </c>
      <c r="N15" s="4"/>
      <c r="O15" s="7">
        <v>0</v>
      </c>
      <c r="P15" s="4"/>
      <c r="Q15" s="7">
        <v>169850</v>
      </c>
      <c r="R15" s="4"/>
      <c r="S15" s="13">
        <v>0</v>
      </c>
      <c r="T15" s="1">
        <f t="shared" si="0"/>
        <v>339700</v>
      </c>
    </row>
    <row r="16" spans="1:20" ht="18.75" x14ac:dyDescent="0.45">
      <c r="A16" s="2" t="s">
        <v>137</v>
      </c>
      <c r="C16" s="1" t="s">
        <v>141</v>
      </c>
      <c r="E16" s="1" t="s">
        <v>142</v>
      </c>
      <c r="G16" s="4" t="s">
        <v>125</v>
      </c>
      <c r="H16" s="4"/>
      <c r="I16" s="4">
        <v>20</v>
      </c>
      <c r="J16" s="4"/>
      <c r="K16" s="7">
        <v>334110000000</v>
      </c>
      <c r="L16" s="4"/>
      <c r="M16" s="7">
        <v>0</v>
      </c>
      <c r="N16" s="4"/>
      <c r="O16" s="7">
        <v>0</v>
      </c>
      <c r="P16" s="4"/>
      <c r="Q16" s="7">
        <v>334110000000</v>
      </c>
      <c r="R16" s="4"/>
      <c r="S16" s="13">
        <v>1.68</v>
      </c>
      <c r="T16" s="1">
        <f t="shared" si="0"/>
        <v>668220000021.68005</v>
      </c>
    </row>
    <row r="17" spans="1:20" ht="18.75" x14ac:dyDescent="0.45">
      <c r="A17" s="2" t="s">
        <v>133</v>
      </c>
      <c r="C17" s="1" t="s">
        <v>143</v>
      </c>
      <c r="E17" s="1" t="s">
        <v>142</v>
      </c>
      <c r="G17" s="4" t="s">
        <v>144</v>
      </c>
      <c r="H17" s="4"/>
      <c r="I17" s="4">
        <v>18</v>
      </c>
      <c r="J17" s="4"/>
      <c r="K17" s="7">
        <v>267000000000</v>
      </c>
      <c r="L17" s="4"/>
      <c r="M17" s="7">
        <v>0</v>
      </c>
      <c r="N17" s="4"/>
      <c r="O17" s="7">
        <v>0</v>
      </c>
      <c r="P17" s="4"/>
      <c r="Q17" s="7">
        <v>267000000000</v>
      </c>
      <c r="R17" s="4"/>
      <c r="S17" s="13">
        <v>1.34</v>
      </c>
      <c r="T17" s="1">
        <f t="shared" si="0"/>
        <v>534000000019.34003</v>
      </c>
    </row>
    <row r="18" spans="1:20" ht="18.75" x14ac:dyDescent="0.45">
      <c r="A18" s="2" t="s">
        <v>133</v>
      </c>
      <c r="C18" s="1" t="s">
        <v>145</v>
      </c>
      <c r="E18" s="1" t="s">
        <v>142</v>
      </c>
      <c r="G18" s="4" t="s">
        <v>146</v>
      </c>
      <c r="H18" s="4"/>
      <c r="I18" s="4">
        <v>19</v>
      </c>
      <c r="J18" s="4"/>
      <c r="K18" s="7">
        <v>140000000000</v>
      </c>
      <c r="L18" s="4"/>
      <c r="M18" s="7">
        <v>0</v>
      </c>
      <c r="N18" s="4"/>
      <c r="O18" s="7">
        <v>0</v>
      </c>
      <c r="P18" s="4"/>
      <c r="Q18" s="7">
        <v>140000000000</v>
      </c>
      <c r="R18" s="4"/>
      <c r="S18" s="13">
        <v>0.7</v>
      </c>
      <c r="T18" s="1">
        <f t="shared" si="0"/>
        <v>280000000019.70001</v>
      </c>
    </row>
    <row r="19" spans="1:20" ht="18.75" x14ac:dyDescent="0.45">
      <c r="A19" s="2" t="s">
        <v>133</v>
      </c>
      <c r="C19" s="1" t="s">
        <v>147</v>
      </c>
      <c r="E19" s="1" t="s">
        <v>142</v>
      </c>
      <c r="G19" s="4" t="s">
        <v>148</v>
      </c>
      <c r="H19" s="4"/>
      <c r="I19" s="4">
        <v>18</v>
      </c>
      <c r="J19" s="4"/>
      <c r="K19" s="7">
        <v>700000000000</v>
      </c>
      <c r="L19" s="4"/>
      <c r="M19" s="7">
        <v>0</v>
      </c>
      <c r="N19" s="4"/>
      <c r="O19" s="7">
        <v>0</v>
      </c>
      <c r="P19" s="4"/>
      <c r="Q19" s="7">
        <v>700000000000</v>
      </c>
      <c r="R19" s="4"/>
      <c r="S19" s="13">
        <v>3.51</v>
      </c>
      <c r="T19" s="1">
        <f t="shared" si="0"/>
        <v>1400000000021.51</v>
      </c>
    </row>
    <row r="20" spans="1:20" ht="18.75" x14ac:dyDescent="0.45">
      <c r="A20" s="2" t="s">
        <v>149</v>
      </c>
      <c r="C20" s="1" t="s">
        <v>150</v>
      </c>
      <c r="E20" s="1" t="s">
        <v>124</v>
      </c>
      <c r="G20" s="4" t="s">
        <v>151</v>
      </c>
      <c r="H20" s="4"/>
      <c r="I20" s="4">
        <v>8</v>
      </c>
      <c r="J20" s="4"/>
      <c r="K20" s="7">
        <v>412191822</v>
      </c>
      <c r="L20" s="4"/>
      <c r="M20" s="7">
        <v>2503123292865</v>
      </c>
      <c r="N20" s="4"/>
      <c r="O20" s="7">
        <v>2503534690000</v>
      </c>
      <c r="P20" s="4"/>
      <c r="Q20" s="7">
        <v>794687</v>
      </c>
      <c r="R20" s="4"/>
      <c r="S20" s="13">
        <v>0</v>
      </c>
      <c r="T20" s="1">
        <f t="shared" si="0"/>
        <v>5007070969382</v>
      </c>
    </row>
    <row r="21" spans="1:20" ht="18.75" x14ac:dyDescent="0.45">
      <c r="A21" s="2" t="s">
        <v>149</v>
      </c>
      <c r="C21" s="1" t="s">
        <v>152</v>
      </c>
      <c r="E21" s="1" t="s">
        <v>142</v>
      </c>
      <c r="G21" s="4" t="s">
        <v>151</v>
      </c>
      <c r="H21" s="4"/>
      <c r="I21" s="4">
        <v>20</v>
      </c>
      <c r="J21" s="4"/>
      <c r="K21" s="7">
        <v>250000000000</v>
      </c>
      <c r="L21" s="4"/>
      <c r="M21" s="7">
        <v>0</v>
      </c>
      <c r="N21" s="4"/>
      <c r="O21" s="7">
        <v>250000000000</v>
      </c>
      <c r="P21" s="4"/>
      <c r="Q21" s="7">
        <v>0</v>
      </c>
      <c r="R21" s="4"/>
      <c r="S21" s="13">
        <v>0</v>
      </c>
      <c r="T21" s="1">
        <f t="shared" si="0"/>
        <v>500000000020</v>
      </c>
    </row>
    <row r="22" spans="1:20" ht="18.75" x14ac:dyDescent="0.45">
      <c r="A22" s="2" t="s">
        <v>153</v>
      </c>
      <c r="C22" s="1" t="s">
        <v>154</v>
      </c>
      <c r="E22" s="1" t="s">
        <v>124</v>
      </c>
      <c r="G22" s="4" t="s">
        <v>155</v>
      </c>
      <c r="H22" s="4"/>
      <c r="I22" s="4">
        <v>0</v>
      </c>
      <c r="J22" s="4"/>
      <c r="K22" s="7">
        <v>1538177</v>
      </c>
      <c r="L22" s="4"/>
      <c r="M22" s="7">
        <v>36348504639</v>
      </c>
      <c r="N22" s="4"/>
      <c r="O22" s="7">
        <v>36349420000</v>
      </c>
      <c r="P22" s="4"/>
      <c r="Q22" s="7">
        <v>622816</v>
      </c>
      <c r="R22" s="4"/>
      <c r="S22" s="13">
        <v>0</v>
      </c>
      <c r="T22" s="1">
        <f t="shared" si="0"/>
        <v>72700085632</v>
      </c>
    </row>
    <row r="23" spans="1:20" ht="18.75" x14ac:dyDescent="0.45">
      <c r="A23" s="2" t="s">
        <v>156</v>
      </c>
      <c r="C23" s="1" t="s">
        <v>157</v>
      </c>
      <c r="E23" s="1" t="s">
        <v>124</v>
      </c>
      <c r="G23" s="4" t="s">
        <v>158</v>
      </c>
      <c r="H23" s="4"/>
      <c r="I23" s="4">
        <v>0</v>
      </c>
      <c r="J23" s="4"/>
      <c r="K23" s="7">
        <v>2389111</v>
      </c>
      <c r="L23" s="4"/>
      <c r="M23" s="7">
        <v>1529589054850</v>
      </c>
      <c r="N23" s="4"/>
      <c r="O23" s="7">
        <v>1529558250000</v>
      </c>
      <c r="P23" s="4"/>
      <c r="Q23" s="7">
        <v>33193961</v>
      </c>
      <c r="R23" s="4"/>
      <c r="S23" s="13">
        <v>0</v>
      </c>
      <c r="T23" s="1">
        <f t="shared" si="0"/>
        <v>3059182887922</v>
      </c>
    </row>
    <row r="24" spans="1:20" ht="18.75" x14ac:dyDescent="0.45">
      <c r="A24" s="2" t="s">
        <v>153</v>
      </c>
      <c r="C24" s="1" t="s">
        <v>159</v>
      </c>
      <c r="E24" s="1" t="s">
        <v>142</v>
      </c>
      <c r="G24" s="4" t="s">
        <v>160</v>
      </c>
      <c r="H24" s="4"/>
      <c r="I24" s="4">
        <v>22</v>
      </c>
      <c r="J24" s="4"/>
      <c r="K24" s="7">
        <v>888000000000</v>
      </c>
      <c r="L24" s="4"/>
      <c r="M24" s="7">
        <v>0</v>
      </c>
      <c r="N24" s="4"/>
      <c r="O24" s="7">
        <v>0</v>
      </c>
      <c r="P24" s="4"/>
      <c r="Q24" s="7">
        <v>888000000000</v>
      </c>
      <c r="R24" s="4"/>
      <c r="S24" s="13">
        <v>4.46</v>
      </c>
      <c r="T24" s="1">
        <f t="shared" si="0"/>
        <v>1776000000026.46</v>
      </c>
    </row>
    <row r="25" spans="1:20" ht="18.75" x14ac:dyDescent="0.45">
      <c r="A25" s="2" t="s">
        <v>161</v>
      </c>
      <c r="C25" s="1" t="s">
        <v>162</v>
      </c>
      <c r="E25" s="1" t="s">
        <v>142</v>
      </c>
      <c r="G25" s="4" t="s">
        <v>160</v>
      </c>
      <c r="H25" s="4"/>
      <c r="I25" s="4">
        <v>18</v>
      </c>
      <c r="J25" s="4"/>
      <c r="K25" s="7">
        <v>280000000000</v>
      </c>
      <c r="L25" s="4"/>
      <c r="M25" s="7">
        <v>0</v>
      </c>
      <c r="N25" s="4"/>
      <c r="O25" s="7">
        <v>230000000000</v>
      </c>
      <c r="P25" s="4"/>
      <c r="Q25" s="7">
        <v>50000000000</v>
      </c>
      <c r="R25" s="4"/>
      <c r="S25" s="13">
        <v>0.25</v>
      </c>
      <c r="T25" s="1">
        <f t="shared" si="0"/>
        <v>560000000018.25</v>
      </c>
    </row>
    <row r="26" spans="1:20" ht="18.75" x14ac:dyDescent="0.45">
      <c r="A26" s="2" t="s">
        <v>156</v>
      </c>
      <c r="C26" s="1" t="s">
        <v>163</v>
      </c>
      <c r="E26" s="1" t="s">
        <v>142</v>
      </c>
      <c r="G26" s="4" t="s">
        <v>164</v>
      </c>
      <c r="H26" s="4"/>
      <c r="I26" s="4">
        <v>20</v>
      </c>
      <c r="J26" s="4"/>
      <c r="K26" s="7">
        <v>1500000000000</v>
      </c>
      <c r="L26" s="4"/>
      <c r="M26" s="7">
        <v>0</v>
      </c>
      <c r="N26" s="4"/>
      <c r="O26" s="7">
        <v>1500000000000</v>
      </c>
      <c r="P26" s="4"/>
      <c r="Q26" s="7">
        <v>0</v>
      </c>
      <c r="R26" s="4"/>
      <c r="S26" s="13">
        <v>0</v>
      </c>
      <c r="T26" s="1">
        <f t="shared" si="0"/>
        <v>3000000000020</v>
      </c>
    </row>
    <row r="27" spans="1:20" ht="18.75" x14ac:dyDescent="0.45">
      <c r="A27" s="2" t="s">
        <v>149</v>
      </c>
      <c r="C27" s="1" t="s">
        <v>165</v>
      </c>
      <c r="E27" s="1" t="s">
        <v>142</v>
      </c>
      <c r="G27" s="4" t="s">
        <v>166</v>
      </c>
      <c r="H27" s="4"/>
      <c r="I27" s="4">
        <v>20</v>
      </c>
      <c r="J27" s="4"/>
      <c r="K27" s="7">
        <v>200000000000</v>
      </c>
      <c r="L27" s="4"/>
      <c r="M27" s="7">
        <v>0</v>
      </c>
      <c r="N27" s="4"/>
      <c r="O27" s="7">
        <v>200000000000</v>
      </c>
      <c r="P27" s="4"/>
      <c r="Q27" s="7">
        <v>0</v>
      </c>
      <c r="R27" s="4"/>
      <c r="S27" s="13">
        <v>0</v>
      </c>
      <c r="T27" s="1">
        <f t="shared" si="0"/>
        <v>400000000020</v>
      </c>
    </row>
    <row r="28" spans="1:20" ht="18.75" x14ac:dyDescent="0.45">
      <c r="A28" s="2" t="s">
        <v>167</v>
      </c>
      <c r="C28" s="1" t="s">
        <v>168</v>
      </c>
      <c r="E28" s="1" t="s">
        <v>142</v>
      </c>
      <c r="G28" s="4" t="s">
        <v>169</v>
      </c>
      <c r="H28" s="4"/>
      <c r="I28" s="4">
        <v>20</v>
      </c>
      <c r="J28" s="4"/>
      <c r="K28" s="7">
        <v>450000000000</v>
      </c>
      <c r="L28" s="4"/>
      <c r="M28" s="7">
        <v>0</v>
      </c>
      <c r="N28" s="4"/>
      <c r="O28" s="7">
        <v>0</v>
      </c>
      <c r="P28" s="4"/>
      <c r="Q28" s="7">
        <v>450000000000</v>
      </c>
      <c r="R28" s="4"/>
      <c r="S28" s="13">
        <v>2.2599999999999998</v>
      </c>
      <c r="T28" s="1">
        <f t="shared" si="0"/>
        <v>900000000022.26001</v>
      </c>
    </row>
    <row r="29" spans="1:20" ht="18.75" x14ac:dyDescent="0.45">
      <c r="A29" s="2" t="s">
        <v>149</v>
      </c>
      <c r="C29" s="1" t="s">
        <v>170</v>
      </c>
      <c r="E29" s="1" t="s">
        <v>142</v>
      </c>
      <c r="G29" s="4" t="s">
        <v>171</v>
      </c>
      <c r="H29" s="4"/>
      <c r="I29" s="4">
        <v>21.5</v>
      </c>
      <c r="J29" s="4"/>
      <c r="K29" s="7">
        <v>0</v>
      </c>
      <c r="L29" s="4"/>
      <c r="M29" s="7">
        <v>450000000000</v>
      </c>
      <c r="N29" s="4"/>
      <c r="O29" s="7">
        <v>0</v>
      </c>
      <c r="P29" s="4"/>
      <c r="Q29" s="7">
        <v>450000000000</v>
      </c>
      <c r="R29" s="4"/>
      <c r="S29" s="13">
        <v>2.2599999999999998</v>
      </c>
      <c r="T29" s="1">
        <f t="shared" si="0"/>
        <v>900000000023.76001</v>
      </c>
    </row>
    <row r="30" spans="1:20" ht="18.75" x14ac:dyDescent="0.45">
      <c r="A30" s="2" t="s">
        <v>156</v>
      </c>
      <c r="C30" s="1" t="s">
        <v>172</v>
      </c>
      <c r="E30" s="1" t="s">
        <v>142</v>
      </c>
      <c r="G30" s="4" t="s">
        <v>173</v>
      </c>
      <c r="H30" s="4"/>
      <c r="I30" s="4">
        <v>21</v>
      </c>
      <c r="J30" s="4"/>
      <c r="K30" s="7">
        <v>0</v>
      </c>
      <c r="L30" s="4"/>
      <c r="M30" s="7">
        <v>1504900000000</v>
      </c>
      <c r="N30" s="4"/>
      <c r="O30" s="7">
        <v>0</v>
      </c>
      <c r="P30" s="4"/>
      <c r="Q30" s="7">
        <v>1504900000000</v>
      </c>
      <c r="R30" s="4"/>
      <c r="S30" s="13">
        <v>7.55</v>
      </c>
      <c r="T30" s="1">
        <f t="shared" si="0"/>
        <v>3009800000028.5498</v>
      </c>
    </row>
    <row r="31" spans="1:20" ht="18.75" x14ac:dyDescent="0.45">
      <c r="A31" s="2" t="s">
        <v>149</v>
      </c>
      <c r="C31" s="1" t="s">
        <v>174</v>
      </c>
      <c r="E31" s="1" t="s">
        <v>142</v>
      </c>
      <c r="G31" s="4" t="s">
        <v>78</v>
      </c>
      <c r="H31" s="4"/>
      <c r="I31" s="4">
        <v>21.5</v>
      </c>
      <c r="J31" s="4"/>
      <c r="K31" s="7">
        <v>0</v>
      </c>
      <c r="L31" s="4"/>
      <c r="M31" s="7">
        <v>2050000000000</v>
      </c>
      <c r="N31" s="4"/>
      <c r="O31" s="7">
        <v>0</v>
      </c>
      <c r="P31" s="4"/>
      <c r="Q31" s="7">
        <v>2050000000000</v>
      </c>
      <c r="R31" s="4"/>
      <c r="S31" s="13">
        <v>10.29</v>
      </c>
      <c r="T31" s="1">
        <f t="shared" si="0"/>
        <v>4100000000031.79</v>
      </c>
    </row>
    <row r="32" spans="1:20" ht="18.75" x14ac:dyDescent="0.45">
      <c r="A32" s="2" t="s">
        <v>137</v>
      </c>
      <c r="C32" s="1" t="s">
        <v>175</v>
      </c>
      <c r="E32" s="1" t="s">
        <v>142</v>
      </c>
      <c r="G32" s="4" t="s">
        <v>80</v>
      </c>
      <c r="H32" s="4"/>
      <c r="I32" s="4">
        <v>18</v>
      </c>
      <c r="J32" s="4"/>
      <c r="K32" s="7">
        <v>0</v>
      </c>
      <c r="L32" s="4"/>
      <c r="M32" s="7">
        <v>220000000000</v>
      </c>
      <c r="N32" s="4"/>
      <c r="O32" s="7">
        <v>0</v>
      </c>
      <c r="P32" s="4"/>
      <c r="Q32" s="7">
        <v>220000000000</v>
      </c>
      <c r="R32" s="4"/>
      <c r="S32" s="13">
        <v>1.1000000000000001</v>
      </c>
      <c r="T32" s="1">
        <f t="shared" si="0"/>
        <v>440000000019.09998</v>
      </c>
    </row>
    <row r="33" spans="1:20" ht="18.75" x14ac:dyDescent="0.45">
      <c r="A33" s="2" t="s">
        <v>176</v>
      </c>
      <c r="C33" s="1" t="s">
        <v>177</v>
      </c>
      <c r="E33" s="1" t="s">
        <v>142</v>
      </c>
      <c r="G33" s="4" t="s">
        <v>178</v>
      </c>
      <c r="H33" s="4"/>
      <c r="I33" s="4">
        <v>18</v>
      </c>
      <c r="J33" s="4"/>
      <c r="K33" s="7">
        <v>0</v>
      </c>
      <c r="L33" s="4"/>
      <c r="M33" s="7">
        <v>130000000000</v>
      </c>
      <c r="N33" s="4"/>
      <c r="O33" s="7">
        <v>0</v>
      </c>
      <c r="P33" s="4"/>
      <c r="Q33" s="7">
        <v>130000000000</v>
      </c>
      <c r="R33" s="4"/>
      <c r="S33" s="13">
        <v>0.65</v>
      </c>
      <c r="T33" s="1">
        <f t="shared" si="0"/>
        <v>260000000018.64999</v>
      </c>
    </row>
    <row r="34" spans="1:20" ht="18.75" thickBot="1" x14ac:dyDescent="0.45">
      <c r="K34" s="10">
        <f>SUM(K8:K33)</f>
        <v>5083299782732</v>
      </c>
      <c r="M34" s="6">
        <f>SUM(M8:M33)</f>
        <v>12163130923102</v>
      </c>
      <c r="O34" s="6">
        <f>SUM(O8:O33)</f>
        <v>9689326990767</v>
      </c>
      <c r="Q34" s="6">
        <f>SUM(Q8:Q33)</f>
        <v>7557103715067</v>
      </c>
      <c r="S34" s="14">
        <f>SUM(S8:S33)</f>
        <v>37.929999999999993</v>
      </c>
    </row>
    <row r="35" spans="1:20" ht="18.75" thickTop="1" x14ac:dyDescent="0.4"/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5"/>
  <sheetViews>
    <sheetView rightToLeft="1" view="pageBreakPreview" topLeftCell="A5" zoomScale="78" zoomScaleNormal="80" zoomScaleSheetLayoutView="78" workbookViewId="0">
      <selection activeCell="O22" sqref="O8:O22"/>
    </sheetView>
  </sheetViews>
  <sheetFormatPr defaultRowHeight="18" x14ac:dyDescent="0.4"/>
  <cols>
    <col min="1" max="1" width="40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7.75" x14ac:dyDescent="0.4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spans="1:19" ht="27.75" x14ac:dyDescent="0.4">
      <c r="A6" s="46" t="s">
        <v>180</v>
      </c>
      <c r="B6" s="46" t="s">
        <v>180</v>
      </c>
      <c r="C6" s="46" t="s">
        <v>180</v>
      </c>
      <c r="D6" s="46" t="s">
        <v>180</v>
      </c>
      <c r="E6" s="46" t="s">
        <v>180</v>
      </c>
      <c r="F6" s="46" t="s">
        <v>180</v>
      </c>
      <c r="G6" s="46" t="s">
        <v>180</v>
      </c>
      <c r="I6" s="46" t="s">
        <v>181</v>
      </c>
      <c r="J6" s="46" t="s">
        <v>181</v>
      </c>
      <c r="K6" s="46" t="s">
        <v>181</v>
      </c>
      <c r="L6" s="46" t="s">
        <v>181</v>
      </c>
      <c r="M6" s="46" t="s">
        <v>181</v>
      </c>
      <c r="O6" s="46" t="s">
        <v>182</v>
      </c>
      <c r="P6" s="46" t="s">
        <v>182</v>
      </c>
      <c r="Q6" s="46" t="s">
        <v>182</v>
      </c>
      <c r="R6" s="46" t="s">
        <v>182</v>
      </c>
      <c r="S6" s="46" t="s">
        <v>182</v>
      </c>
    </row>
    <row r="7" spans="1:19" ht="27.75" x14ac:dyDescent="0.4">
      <c r="A7" s="46" t="s">
        <v>183</v>
      </c>
      <c r="C7" s="46" t="s">
        <v>184</v>
      </c>
      <c r="E7" s="46" t="s">
        <v>38</v>
      </c>
      <c r="G7" s="46" t="s">
        <v>39</v>
      </c>
      <c r="I7" s="46" t="s">
        <v>185</v>
      </c>
      <c r="K7" s="46" t="s">
        <v>186</v>
      </c>
      <c r="M7" s="46" t="s">
        <v>187</v>
      </c>
      <c r="O7" s="46" t="s">
        <v>185</v>
      </c>
      <c r="Q7" s="46" t="s">
        <v>186</v>
      </c>
      <c r="S7" s="46" t="s">
        <v>187</v>
      </c>
    </row>
    <row r="8" spans="1:19" ht="18.75" x14ac:dyDescent="0.45">
      <c r="A8" s="2" t="s">
        <v>81</v>
      </c>
      <c r="C8" s="5" t="s">
        <v>279</v>
      </c>
      <c r="D8" s="5"/>
      <c r="E8" s="5" t="s">
        <v>83</v>
      </c>
      <c r="F8" s="5"/>
      <c r="G8" s="8">
        <v>16</v>
      </c>
      <c r="H8" s="5"/>
      <c r="I8" s="17">
        <v>7252920111</v>
      </c>
      <c r="J8" s="17"/>
      <c r="K8" s="17">
        <v>0</v>
      </c>
      <c r="L8" s="17"/>
      <c r="M8" s="17">
        <v>7252920111</v>
      </c>
      <c r="N8" s="17"/>
      <c r="O8" s="17">
        <v>77275881022</v>
      </c>
      <c r="P8" s="17"/>
      <c r="Q8" s="17">
        <v>0</v>
      </c>
      <c r="R8" s="17"/>
      <c r="S8" s="17">
        <v>77275881022</v>
      </c>
    </row>
    <row r="9" spans="1:19" ht="18.75" x14ac:dyDescent="0.45">
      <c r="A9" s="2" t="s">
        <v>87</v>
      </c>
      <c r="C9" s="5" t="s">
        <v>279</v>
      </c>
      <c r="D9" s="5"/>
      <c r="E9" s="5" t="s">
        <v>89</v>
      </c>
      <c r="F9" s="5"/>
      <c r="G9" s="8">
        <v>19</v>
      </c>
      <c r="H9" s="5"/>
      <c r="I9" s="17">
        <v>5253640215</v>
      </c>
      <c r="J9" s="17"/>
      <c r="K9" s="17">
        <v>0</v>
      </c>
      <c r="L9" s="17"/>
      <c r="M9" s="17">
        <v>5253640215</v>
      </c>
      <c r="N9" s="17"/>
      <c r="O9" s="17">
        <v>58496699416</v>
      </c>
      <c r="P9" s="17"/>
      <c r="Q9" s="17">
        <v>0</v>
      </c>
      <c r="R9" s="17"/>
      <c r="S9" s="17">
        <v>58496699416</v>
      </c>
    </row>
    <row r="10" spans="1:19" ht="18.75" x14ac:dyDescent="0.45">
      <c r="A10" s="2" t="s">
        <v>25</v>
      </c>
      <c r="C10" s="5" t="s">
        <v>279</v>
      </c>
      <c r="D10" s="5"/>
      <c r="E10" s="5" t="s">
        <v>80</v>
      </c>
      <c r="F10" s="5"/>
      <c r="G10" s="8">
        <v>17</v>
      </c>
      <c r="H10" s="5"/>
      <c r="I10" s="17">
        <v>1011767075</v>
      </c>
      <c r="J10" s="17"/>
      <c r="K10" s="17">
        <v>0</v>
      </c>
      <c r="L10" s="17"/>
      <c r="M10" s="17">
        <v>1011767075</v>
      </c>
      <c r="N10" s="17"/>
      <c r="O10" s="17">
        <v>15448972641</v>
      </c>
      <c r="P10" s="17"/>
      <c r="Q10" s="17">
        <v>0</v>
      </c>
      <c r="R10" s="17"/>
      <c r="S10" s="17">
        <v>15448972641</v>
      </c>
    </row>
    <row r="11" spans="1:19" ht="18.75" x14ac:dyDescent="0.45">
      <c r="A11" s="2" t="s">
        <v>189</v>
      </c>
      <c r="C11" s="5" t="s">
        <v>279</v>
      </c>
      <c r="D11" s="5"/>
      <c r="E11" s="5" t="s">
        <v>190</v>
      </c>
      <c r="F11" s="5"/>
      <c r="G11" s="8">
        <v>20</v>
      </c>
      <c r="H11" s="5"/>
      <c r="I11" s="17">
        <v>0</v>
      </c>
      <c r="J11" s="17"/>
      <c r="K11" s="17">
        <v>0</v>
      </c>
      <c r="L11" s="17"/>
      <c r="M11" s="17">
        <v>0</v>
      </c>
      <c r="N11" s="17"/>
      <c r="O11" s="17">
        <v>18237259428</v>
      </c>
      <c r="P11" s="17"/>
      <c r="Q11" s="17">
        <v>0</v>
      </c>
      <c r="R11" s="17"/>
      <c r="S11" s="17">
        <v>18237259428</v>
      </c>
    </row>
    <row r="12" spans="1:19" ht="18.75" x14ac:dyDescent="0.45">
      <c r="A12" s="2" t="s">
        <v>62</v>
      </c>
      <c r="C12" s="5" t="s">
        <v>279</v>
      </c>
      <c r="D12" s="5"/>
      <c r="E12" s="5" t="s">
        <v>64</v>
      </c>
      <c r="F12" s="5"/>
      <c r="G12" s="8">
        <v>15</v>
      </c>
      <c r="H12" s="5"/>
      <c r="I12" s="17">
        <v>16602005871</v>
      </c>
      <c r="J12" s="17"/>
      <c r="K12" s="17">
        <v>0</v>
      </c>
      <c r="L12" s="17"/>
      <c r="M12" s="17">
        <v>16602005871</v>
      </c>
      <c r="N12" s="17"/>
      <c r="O12" s="17">
        <v>108797650459</v>
      </c>
      <c r="P12" s="17"/>
      <c r="Q12" s="17">
        <v>0</v>
      </c>
      <c r="R12" s="17"/>
      <c r="S12" s="17">
        <v>108797650459</v>
      </c>
    </row>
    <row r="13" spans="1:19" ht="18.75" x14ac:dyDescent="0.45">
      <c r="A13" s="2" t="s">
        <v>65</v>
      </c>
      <c r="C13" s="5" t="s">
        <v>279</v>
      </c>
      <c r="D13" s="5"/>
      <c r="E13" s="5" t="s">
        <v>66</v>
      </c>
      <c r="F13" s="5"/>
      <c r="G13" s="8">
        <v>15</v>
      </c>
      <c r="H13" s="5"/>
      <c r="I13" s="17">
        <v>16602005871</v>
      </c>
      <c r="J13" s="17"/>
      <c r="K13" s="17">
        <v>0</v>
      </c>
      <c r="L13" s="17"/>
      <c r="M13" s="17">
        <v>16602005871</v>
      </c>
      <c r="N13" s="17"/>
      <c r="O13" s="17">
        <v>93795894019</v>
      </c>
      <c r="P13" s="17"/>
      <c r="Q13" s="17">
        <v>0</v>
      </c>
      <c r="R13" s="17"/>
      <c r="S13" s="17">
        <v>93795894019</v>
      </c>
    </row>
    <row r="14" spans="1:19" ht="18.75" x14ac:dyDescent="0.45">
      <c r="A14" s="2" t="s">
        <v>41</v>
      </c>
      <c r="C14" s="5" t="s">
        <v>279</v>
      </c>
      <c r="D14" s="5"/>
      <c r="E14" s="5" t="s">
        <v>44</v>
      </c>
      <c r="F14" s="5"/>
      <c r="G14" s="8">
        <v>18</v>
      </c>
      <c r="H14" s="5"/>
      <c r="I14" s="17">
        <v>2247533653</v>
      </c>
      <c r="J14" s="17"/>
      <c r="K14" s="17">
        <v>0</v>
      </c>
      <c r="L14" s="17"/>
      <c r="M14" s="17">
        <v>2247533653</v>
      </c>
      <c r="N14" s="17"/>
      <c r="O14" s="17">
        <v>25509778358</v>
      </c>
      <c r="P14" s="17"/>
      <c r="Q14" s="17">
        <v>0</v>
      </c>
      <c r="R14" s="17"/>
      <c r="S14" s="17">
        <v>25509778358</v>
      </c>
    </row>
    <row r="15" spans="1:19" ht="18.75" x14ac:dyDescent="0.45">
      <c r="A15" s="2" t="s">
        <v>96</v>
      </c>
      <c r="C15" s="5" t="s">
        <v>279</v>
      </c>
      <c r="D15" s="5"/>
      <c r="E15" s="5" t="s">
        <v>99</v>
      </c>
      <c r="F15" s="5"/>
      <c r="G15" s="8">
        <v>18</v>
      </c>
      <c r="H15" s="5"/>
      <c r="I15" s="17">
        <v>75309442710</v>
      </c>
      <c r="J15" s="17"/>
      <c r="K15" s="17">
        <v>0</v>
      </c>
      <c r="L15" s="17"/>
      <c r="M15" s="17">
        <v>75309442710</v>
      </c>
      <c r="N15" s="17"/>
      <c r="O15" s="17">
        <v>175861881048</v>
      </c>
      <c r="P15" s="17"/>
      <c r="Q15" s="17">
        <v>0</v>
      </c>
      <c r="R15" s="17"/>
      <c r="S15" s="17">
        <v>175861881048</v>
      </c>
    </row>
    <row r="16" spans="1:19" ht="18.75" x14ac:dyDescent="0.45">
      <c r="A16" s="2" t="s">
        <v>100</v>
      </c>
      <c r="C16" s="5" t="s">
        <v>279</v>
      </c>
      <c r="D16" s="5"/>
      <c r="E16" s="5" t="s">
        <v>102</v>
      </c>
      <c r="F16" s="5"/>
      <c r="G16" s="8">
        <v>18</v>
      </c>
      <c r="H16" s="5"/>
      <c r="I16" s="17">
        <v>29589026280</v>
      </c>
      <c r="J16" s="17"/>
      <c r="K16" s="17">
        <v>0</v>
      </c>
      <c r="L16" s="17"/>
      <c r="M16" s="17">
        <v>29589026280</v>
      </c>
      <c r="N16" s="17"/>
      <c r="O16" s="17">
        <v>170523220012</v>
      </c>
      <c r="P16" s="17"/>
      <c r="Q16" s="17">
        <v>0</v>
      </c>
      <c r="R16" s="17"/>
      <c r="S16" s="17">
        <v>170523220012</v>
      </c>
    </row>
    <row r="17" spans="1:19" ht="18.75" x14ac:dyDescent="0.45">
      <c r="A17" s="2" t="s">
        <v>59</v>
      </c>
      <c r="C17" s="5" t="s">
        <v>279</v>
      </c>
      <c r="D17" s="5"/>
      <c r="E17" s="5" t="s">
        <v>61</v>
      </c>
      <c r="F17" s="5"/>
      <c r="G17" s="8">
        <v>18.5</v>
      </c>
      <c r="H17" s="5"/>
      <c r="I17" s="17">
        <v>1467300</v>
      </c>
      <c r="J17" s="17"/>
      <c r="K17" s="17">
        <v>0</v>
      </c>
      <c r="L17" s="17"/>
      <c r="M17" s="17">
        <v>1467300</v>
      </c>
      <c r="N17" s="17"/>
      <c r="O17" s="17">
        <v>3965979</v>
      </c>
      <c r="P17" s="17"/>
      <c r="Q17" s="17">
        <v>0</v>
      </c>
      <c r="R17" s="17"/>
      <c r="S17" s="17">
        <v>3965979</v>
      </c>
    </row>
    <row r="18" spans="1:19" ht="18.75" x14ac:dyDescent="0.45">
      <c r="A18" s="2" t="s">
        <v>26</v>
      </c>
      <c r="C18" s="5" t="s">
        <v>279</v>
      </c>
      <c r="D18" s="5"/>
      <c r="E18" s="5" t="s">
        <v>78</v>
      </c>
      <c r="F18" s="5"/>
      <c r="G18" s="8">
        <v>15</v>
      </c>
      <c r="H18" s="5"/>
      <c r="I18" s="17">
        <v>10036885245</v>
      </c>
      <c r="J18" s="17"/>
      <c r="K18" s="17">
        <v>0</v>
      </c>
      <c r="L18" s="17"/>
      <c r="M18" s="17">
        <v>10036885245</v>
      </c>
      <c r="N18" s="17"/>
      <c r="O18" s="17">
        <v>15018442623</v>
      </c>
      <c r="P18" s="17"/>
      <c r="Q18" s="17">
        <v>0</v>
      </c>
      <c r="R18" s="17"/>
      <c r="S18" s="17">
        <v>15018442623</v>
      </c>
    </row>
    <row r="19" spans="1:19" ht="18.75" x14ac:dyDescent="0.45">
      <c r="A19" s="2" t="s">
        <v>74</v>
      </c>
      <c r="C19" s="5" t="s">
        <v>279</v>
      </c>
      <c r="D19" s="5"/>
      <c r="E19" s="5" t="s">
        <v>76</v>
      </c>
      <c r="F19" s="5"/>
      <c r="G19" s="8">
        <v>18</v>
      </c>
      <c r="H19" s="5"/>
      <c r="I19" s="17">
        <v>59251722</v>
      </c>
      <c r="J19" s="17"/>
      <c r="K19" s="17">
        <v>0</v>
      </c>
      <c r="L19" s="17"/>
      <c r="M19" s="17">
        <v>59251722</v>
      </c>
      <c r="N19" s="17"/>
      <c r="O19" s="17">
        <v>181744977</v>
      </c>
      <c r="P19" s="17"/>
      <c r="Q19" s="17">
        <v>0</v>
      </c>
      <c r="R19" s="17"/>
      <c r="S19" s="17">
        <v>181744977</v>
      </c>
    </row>
    <row r="20" spans="1:19" ht="18.75" x14ac:dyDescent="0.45">
      <c r="A20" s="2" t="s">
        <v>70</v>
      </c>
      <c r="C20" s="5" t="s">
        <v>279</v>
      </c>
      <c r="D20" s="5"/>
      <c r="E20" s="5" t="s">
        <v>72</v>
      </c>
      <c r="F20" s="5"/>
      <c r="G20" s="8">
        <v>15</v>
      </c>
      <c r="H20" s="5"/>
      <c r="I20" s="17">
        <v>12231165</v>
      </c>
      <c r="J20" s="17"/>
      <c r="K20" s="17">
        <v>0</v>
      </c>
      <c r="L20" s="17"/>
      <c r="M20" s="17">
        <v>12231165</v>
      </c>
      <c r="N20" s="17"/>
      <c r="O20" s="17">
        <v>85324991</v>
      </c>
      <c r="P20" s="17"/>
      <c r="Q20" s="17">
        <v>0</v>
      </c>
      <c r="R20" s="17"/>
      <c r="S20" s="17">
        <v>85324991</v>
      </c>
    </row>
    <row r="21" spans="1:19" ht="18.75" x14ac:dyDescent="0.45">
      <c r="A21" s="2" t="s">
        <v>67</v>
      </c>
      <c r="C21" s="5" t="s">
        <v>279</v>
      </c>
      <c r="D21" s="5"/>
      <c r="E21" s="5" t="s">
        <v>69</v>
      </c>
      <c r="F21" s="5"/>
      <c r="G21" s="8">
        <v>17</v>
      </c>
      <c r="H21" s="5"/>
      <c r="I21" s="17">
        <v>22501460692</v>
      </c>
      <c r="J21" s="17"/>
      <c r="K21" s="17">
        <v>0</v>
      </c>
      <c r="L21" s="17"/>
      <c r="M21" s="17">
        <v>22501460692</v>
      </c>
      <c r="N21" s="17"/>
      <c r="O21" s="17">
        <v>217240051964</v>
      </c>
      <c r="P21" s="17"/>
      <c r="Q21" s="17">
        <v>0</v>
      </c>
      <c r="R21" s="17"/>
      <c r="S21" s="17">
        <v>217240051964</v>
      </c>
    </row>
    <row r="22" spans="1:19" ht="18.75" x14ac:dyDescent="0.45">
      <c r="A22" s="2" t="s">
        <v>84</v>
      </c>
      <c r="C22" s="5" t="s">
        <v>279</v>
      </c>
      <c r="D22" s="5"/>
      <c r="E22" s="5" t="s">
        <v>86</v>
      </c>
      <c r="F22" s="5"/>
      <c r="G22" s="8">
        <v>18</v>
      </c>
      <c r="H22" s="5"/>
      <c r="I22" s="17">
        <v>22363462</v>
      </c>
      <c r="J22" s="17"/>
      <c r="K22" s="17">
        <v>0</v>
      </c>
      <c r="L22" s="17"/>
      <c r="M22" s="17">
        <v>22363462</v>
      </c>
      <c r="N22" s="17"/>
      <c r="O22" s="17">
        <v>247903921</v>
      </c>
      <c r="P22" s="17"/>
      <c r="Q22" s="17">
        <v>0</v>
      </c>
      <c r="R22" s="17"/>
      <c r="S22" s="17">
        <v>247903921</v>
      </c>
    </row>
    <row r="23" spans="1:19" ht="18.75" x14ac:dyDescent="0.45">
      <c r="A23" s="2" t="s">
        <v>122</v>
      </c>
      <c r="C23" s="8">
        <v>27</v>
      </c>
      <c r="D23" s="5"/>
      <c r="E23" s="5" t="s">
        <v>279</v>
      </c>
      <c r="F23" s="5"/>
      <c r="G23" s="5">
        <v>0</v>
      </c>
      <c r="H23" s="5"/>
      <c r="I23" s="17">
        <v>4424</v>
      </c>
      <c r="J23" s="17"/>
      <c r="K23" s="17">
        <v>0</v>
      </c>
      <c r="L23" s="17"/>
      <c r="M23" s="17">
        <v>4424</v>
      </c>
      <c r="N23" s="17"/>
      <c r="O23" s="17">
        <v>703937</v>
      </c>
      <c r="P23" s="17"/>
      <c r="Q23" s="17">
        <v>0</v>
      </c>
      <c r="R23" s="17"/>
      <c r="S23" s="17">
        <v>703937</v>
      </c>
    </row>
    <row r="24" spans="1:19" ht="18.75" x14ac:dyDescent="0.45">
      <c r="A24" s="2" t="s">
        <v>130</v>
      </c>
      <c r="C24" s="8">
        <v>30</v>
      </c>
      <c r="D24" s="5"/>
      <c r="E24" s="5" t="s">
        <v>279</v>
      </c>
      <c r="F24" s="5"/>
      <c r="G24" s="5">
        <v>0</v>
      </c>
      <c r="H24" s="5"/>
      <c r="I24" s="17">
        <v>96656</v>
      </c>
      <c r="J24" s="17"/>
      <c r="K24" s="17">
        <v>0</v>
      </c>
      <c r="L24" s="17"/>
      <c r="M24" s="17">
        <v>96656</v>
      </c>
      <c r="N24" s="17"/>
      <c r="O24" s="17">
        <v>96180408</v>
      </c>
      <c r="P24" s="17"/>
      <c r="Q24" s="17">
        <v>0</v>
      </c>
      <c r="R24" s="17"/>
      <c r="S24" s="17">
        <v>96180408</v>
      </c>
    </row>
    <row r="25" spans="1:19" ht="18.75" x14ac:dyDescent="0.45">
      <c r="A25" s="2" t="s">
        <v>133</v>
      </c>
      <c r="C25" s="8">
        <v>31</v>
      </c>
      <c r="D25" s="5"/>
      <c r="E25" s="5" t="s">
        <v>279</v>
      </c>
      <c r="F25" s="5"/>
      <c r="G25" s="5">
        <v>0</v>
      </c>
      <c r="H25" s="5"/>
      <c r="I25" s="17">
        <v>6277</v>
      </c>
      <c r="J25" s="17"/>
      <c r="K25" s="17">
        <v>0</v>
      </c>
      <c r="L25" s="17"/>
      <c r="M25" s="17">
        <v>6277</v>
      </c>
      <c r="N25" s="17"/>
      <c r="O25" s="17">
        <v>11696594</v>
      </c>
      <c r="P25" s="17"/>
      <c r="Q25" s="17">
        <v>0</v>
      </c>
      <c r="R25" s="17"/>
      <c r="S25" s="17">
        <v>11696594</v>
      </c>
    </row>
    <row r="26" spans="1:19" ht="18.75" x14ac:dyDescent="0.45">
      <c r="A26" s="2" t="s">
        <v>133</v>
      </c>
      <c r="C26" s="8">
        <v>31</v>
      </c>
      <c r="D26" s="5"/>
      <c r="E26" s="5" t="s">
        <v>279</v>
      </c>
      <c r="F26" s="5"/>
      <c r="G26" s="5">
        <v>20</v>
      </c>
      <c r="H26" s="5"/>
      <c r="I26" s="17">
        <v>0</v>
      </c>
      <c r="J26" s="17"/>
      <c r="K26" s="17">
        <v>0</v>
      </c>
      <c r="L26" s="17"/>
      <c r="M26" s="17">
        <v>0</v>
      </c>
      <c r="N26" s="17"/>
      <c r="O26" s="17">
        <v>191780832</v>
      </c>
      <c r="P26" s="17"/>
      <c r="Q26" s="17">
        <v>0</v>
      </c>
      <c r="R26" s="17"/>
      <c r="S26" s="17">
        <v>191780832</v>
      </c>
    </row>
    <row r="27" spans="1:19" ht="18.75" x14ac:dyDescent="0.45">
      <c r="A27" s="2" t="s">
        <v>133</v>
      </c>
      <c r="C27" s="8">
        <v>31</v>
      </c>
      <c r="D27" s="5"/>
      <c r="E27" s="5" t="s">
        <v>279</v>
      </c>
      <c r="F27" s="5"/>
      <c r="G27" s="5">
        <v>20</v>
      </c>
      <c r="H27" s="5"/>
      <c r="I27" s="17">
        <v>0</v>
      </c>
      <c r="J27" s="17"/>
      <c r="K27" s="17">
        <v>0</v>
      </c>
      <c r="L27" s="17"/>
      <c r="M27" s="17">
        <v>0</v>
      </c>
      <c r="N27" s="17"/>
      <c r="O27" s="17">
        <v>191780832</v>
      </c>
      <c r="P27" s="17"/>
      <c r="Q27" s="17">
        <v>0</v>
      </c>
      <c r="R27" s="17"/>
      <c r="S27" s="17">
        <v>191780832</v>
      </c>
    </row>
    <row r="28" spans="1:19" ht="18.75" x14ac:dyDescent="0.45">
      <c r="A28" s="2" t="s">
        <v>135</v>
      </c>
      <c r="C28" s="8">
        <v>30</v>
      </c>
      <c r="D28" s="5"/>
      <c r="E28" s="5" t="s">
        <v>279</v>
      </c>
      <c r="F28" s="5"/>
      <c r="G28" s="5">
        <v>0</v>
      </c>
      <c r="H28" s="5"/>
      <c r="I28" s="17">
        <v>8448</v>
      </c>
      <c r="J28" s="17"/>
      <c r="K28" s="17">
        <v>0</v>
      </c>
      <c r="L28" s="17"/>
      <c r="M28" s="17">
        <v>8448</v>
      </c>
      <c r="N28" s="17"/>
      <c r="O28" s="17">
        <v>108097</v>
      </c>
      <c r="P28" s="17"/>
      <c r="Q28" s="17">
        <v>0</v>
      </c>
      <c r="R28" s="17"/>
      <c r="S28" s="17">
        <v>108097</v>
      </c>
    </row>
    <row r="29" spans="1:19" ht="18.75" x14ac:dyDescent="0.45">
      <c r="A29" s="2" t="s">
        <v>137</v>
      </c>
      <c r="C29" s="8">
        <v>30</v>
      </c>
      <c r="D29" s="5"/>
      <c r="E29" s="5" t="s">
        <v>279</v>
      </c>
      <c r="F29" s="5"/>
      <c r="G29" s="5">
        <v>0</v>
      </c>
      <c r="H29" s="5"/>
      <c r="I29" s="17">
        <v>8782</v>
      </c>
      <c r="J29" s="17"/>
      <c r="K29" s="17">
        <v>0</v>
      </c>
      <c r="L29" s="17"/>
      <c r="M29" s="17">
        <v>8782</v>
      </c>
      <c r="N29" s="17"/>
      <c r="O29" s="17">
        <v>148024</v>
      </c>
      <c r="P29" s="17"/>
      <c r="Q29" s="17">
        <v>0</v>
      </c>
      <c r="R29" s="17"/>
      <c r="S29" s="17">
        <v>148024</v>
      </c>
    </row>
    <row r="30" spans="1:19" ht="18.75" x14ac:dyDescent="0.45">
      <c r="A30" s="2" t="s">
        <v>139</v>
      </c>
      <c r="C30" s="8">
        <v>30</v>
      </c>
      <c r="D30" s="5"/>
      <c r="E30" s="5" t="s">
        <v>279</v>
      </c>
      <c r="F30" s="5"/>
      <c r="G30" s="5">
        <v>0</v>
      </c>
      <c r="H30" s="5"/>
      <c r="I30" s="17">
        <v>0</v>
      </c>
      <c r="J30" s="17"/>
      <c r="K30" s="17">
        <v>0</v>
      </c>
      <c r="L30" s="17"/>
      <c r="M30" s="17">
        <v>0</v>
      </c>
      <c r="N30" s="17"/>
      <c r="O30" s="17">
        <v>9850</v>
      </c>
      <c r="P30" s="17"/>
      <c r="Q30" s="17">
        <v>0</v>
      </c>
      <c r="R30" s="17"/>
      <c r="S30" s="17">
        <v>9850</v>
      </c>
    </row>
    <row r="31" spans="1:19" ht="18.75" x14ac:dyDescent="0.45">
      <c r="A31" s="2" t="s">
        <v>137</v>
      </c>
      <c r="C31" s="8">
        <v>31</v>
      </c>
      <c r="D31" s="5"/>
      <c r="E31" s="5" t="s">
        <v>279</v>
      </c>
      <c r="F31" s="5"/>
      <c r="G31" s="5">
        <v>20</v>
      </c>
      <c r="H31" s="5"/>
      <c r="I31" s="17">
        <v>5492219160</v>
      </c>
      <c r="J31" s="17"/>
      <c r="K31" s="17">
        <v>0</v>
      </c>
      <c r="L31" s="17"/>
      <c r="M31" s="17">
        <v>5492219160</v>
      </c>
      <c r="N31" s="17"/>
      <c r="O31" s="17">
        <v>63650662911</v>
      </c>
      <c r="P31" s="17"/>
      <c r="Q31" s="17">
        <v>0</v>
      </c>
      <c r="R31" s="17"/>
      <c r="S31" s="17">
        <v>63650662911</v>
      </c>
    </row>
    <row r="32" spans="1:19" ht="18.75" x14ac:dyDescent="0.45">
      <c r="A32" s="2" t="s">
        <v>133</v>
      </c>
      <c r="C32" s="8">
        <v>14</v>
      </c>
      <c r="D32" s="5"/>
      <c r="E32" s="5" t="s">
        <v>279</v>
      </c>
      <c r="F32" s="5"/>
      <c r="G32" s="5">
        <v>18</v>
      </c>
      <c r="H32" s="5"/>
      <c r="I32" s="17">
        <v>3950136960</v>
      </c>
      <c r="J32" s="17"/>
      <c r="K32" s="17">
        <v>0</v>
      </c>
      <c r="L32" s="17"/>
      <c r="M32" s="17">
        <v>3950136960</v>
      </c>
      <c r="N32" s="17"/>
      <c r="O32" s="17">
        <v>65002191605</v>
      </c>
      <c r="P32" s="17"/>
      <c r="Q32" s="17">
        <v>15348267</v>
      </c>
      <c r="R32" s="17"/>
      <c r="S32" s="17">
        <v>64986843338</v>
      </c>
    </row>
    <row r="33" spans="1:19" ht="18.75" x14ac:dyDescent="0.45">
      <c r="A33" s="2" t="s">
        <v>161</v>
      </c>
      <c r="C33" s="8">
        <v>5</v>
      </c>
      <c r="D33" s="5"/>
      <c r="E33" s="5" t="s">
        <v>279</v>
      </c>
      <c r="F33" s="5"/>
      <c r="G33" s="5">
        <v>18</v>
      </c>
      <c r="H33" s="5"/>
      <c r="I33" s="17">
        <v>0</v>
      </c>
      <c r="J33" s="17"/>
      <c r="K33" s="17">
        <v>0</v>
      </c>
      <c r="L33" s="17"/>
      <c r="M33" s="17">
        <v>0</v>
      </c>
      <c r="N33" s="17"/>
      <c r="O33" s="17">
        <v>38633424538</v>
      </c>
      <c r="P33" s="17"/>
      <c r="Q33" s="17">
        <v>2635546</v>
      </c>
      <c r="R33" s="17"/>
      <c r="S33" s="17">
        <v>38630788992</v>
      </c>
    </row>
    <row r="34" spans="1:19" ht="18.75" x14ac:dyDescent="0.45">
      <c r="A34" s="2" t="s">
        <v>133</v>
      </c>
      <c r="C34" s="8">
        <v>6</v>
      </c>
      <c r="D34" s="5"/>
      <c r="E34" s="5" t="s">
        <v>279</v>
      </c>
      <c r="F34" s="5"/>
      <c r="G34" s="5">
        <v>19</v>
      </c>
      <c r="H34" s="5"/>
      <c r="I34" s="17">
        <v>2186301360</v>
      </c>
      <c r="J34" s="17"/>
      <c r="K34" s="17">
        <v>0</v>
      </c>
      <c r="L34" s="17"/>
      <c r="M34" s="17">
        <v>2186301360</v>
      </c>
      <c r="N34" s="17"/>
      <c r="O34" s="17">
        <v>24049314960</v>
      </c>
      <c r="P34" s="17"/>
      <c r="Q34" s="17">
        <v>5445750</v>
      </c>
      <c r="R34" s="17"/>
      <c r="S34" s="17">
        <v>24043869210</v>
      </c>
    </row>
    <row r="35" spans="1:19" ht="18.75" x14ac:dyDescent="0.45">
      <c r="A35" s="2" t="s">
        <v>133</v>
      </c>
      <c r="C35" s="8">
        <v>19</v>
      </c>
      <c r="D35" s="5"/>
      <c r="E35" s="5" t="s">
        <v>279</v>
      </c>
      <c r="F35" s="5"/>
      <c r="G35" s="5">
        <v>18</v>
      </c>
      <c r="H35" s="5"/>
      <c r="I35" s="17">
        <v>10356164370</v>
      </c>
      <c r="J35" s="17"/>
      <c r="K35" s="17">
        <v>0</v>
      </c>
      <c r="L35" s="17"/>
      <c r="M35" s="17">
        <v>10356164370</v>
      </c>
      <c r="N35" s="17"/>
      <c r="O35" s="17">
        <v>99035616382</v>
      </c>
      <c r="P35" s="17"/>
      <c r="Q35" s="17">
        <v>38454027</v>
      </c>
      <c r="R35" s="17"/>
      <c r="S35" s="17">
        <v>98997162355</v>
      </c>
    </row>
    <row r="36" spans="1:19" ht="18.75" x14ac:dyDescent="0.45">
      <c r="A36" s="2" t="s">
        <v>149</v>
      </c>
      <c r="C36" s="8">
        <v>28</v>
      </c>
      <c r="D36" s="5"/>
      <c r="E36" s="5" t="s">
        <v>279</v>
      </c>
      <c r="F36" s="5"/>
      <c r="G36" s="5">
        <v>8</v>
      </c>
      <c r="H36" s="5"/>
      <c r="I36" s="17">
        <v>-919959</v>
      </c>
      <c r="J36" s="17"/>
      <c r="K36" s="17">
        <v>-5643</v>
      </c>
      <c r="L36" s="17"/>
      <c r="M36" s="17">
        <v>-914316</v>
      </c>
      <c r="N36" s="17"/>
      <c r="O36" s="17">
        <v>27117</v>
      </c>
      <c r="P36" s="17"/>
      <c r="Q36" s="17">
        <v>4</v>
      </c>
      <c r="R36" s="17"/>
      <c r="S36" s="17">
        <v>27113</v>
      </c>
    </row>
    <row r="37" spans="1:19" ht="18.75" x14ac:dyDescent="0.45">
      <c r="A37" s="2" t="s">
        <v>149</v>
      </c>
      <c r="C37" s="8">
        <v>28</v>
      </c>
      <c r="D37" s="5"/>
      <c r="E37" s="5" t="s">
        <v>279</v>
      </c>
      <c r="F37" s="5"/>
      <c r="G37" s="5">
        <v>20</v>
      </c>
      <c r="H37" s="5"/>
      <c r="I37" s="17">
        <v>769863132</v>
      </c>
      <c r="J37" s="17"/>
      <c r="K37" s="17">
        <v>-786579</v>
      </c>
      <c r="L37" s="17"/>
      <c r="M37" s="17">
        <v>770649711</v>
      </c>
      <c r="N37" s="17"/>
      <c r="O37" s="17">
        <v>56550684930</v>
      </c>
      <c r="P37" s="17"/>
      <c r="Q37" s="17">
        <v>0</v>
      </c>
      <c r="R37" s="17"/>
      <c r="S37" s="17">
        <v>56550684930</v>
      </c>
    </row>
    <row r="38" spans="1:19" ht="18.75" x14ac:dyDescent="0.45">
      <c r="A38" s="2" t="s">
        <v>153</v>
      </c>
      <c r="C38" s="8">
        <v>11</v>
      </c>
      <c r="D38" s="5"/>
      <c r="E38" s="5" t="s">
        <v>279</v>
      </c>
      <c r="F38" s="5"/>
      <c r="G38" s="5">
        <v>22</v>
      </c>
      <c r="H38" s="5"/>
      <c r="I38" s="17">
        <v>0</v>
      </c>
      <c r="J38" s="17"/>
      <c r="K38" s="17">
        <v>0</v>
      </c>
      <c r="L38" s="17"/>
      <c r="M38" s="17">
        <v>0</v>
      </c>
      <c r="N38" s="17"/>
      <c r="O38" s="17">
        <v>1133150684</v>
      </c>
      <c r="P38" s="17"/>
      <c r="Q38" s="17">
        <v>0</v>
      </c>
      <c r="R38" s="17"/>
      <c r="S38" s="17">
        <v>1133150684</v>
      </c>
    </row>
    <row r="39" spans="1:19" ht="18.75" x14ac:dyDescent="0.45">
      <c r="A39" s="2" t="s">
        <v>153</v>
      </c>
      <c r="C39" s="8">
        <v>11</v>
      </c>
      <c r="D39" s="5"/>
      <c r="E39" s="5" t="s">
        <v>279</v>
      </c>
      <c r="F39" s="5"/>
      <c r="G39" s="5">
        <v>0</v>
      </c>
      <c r="H39" s="5"/>
      <c r="I39" s="17">
        <v>11488</v>
      </c>
      <c r="J39" s="17"/>
      <c r="K39" s="17">
        <v>0</v>
      </c>
      <c r="L39" s="17"/>
      <c r="M39" s="17">
        <v>11488</v>
      </c>
      <c r="N39" s="17"/>
      <c r="O39" s="17">
        <v>42333</v>
      </c>
      <c r="P39" s="17"/>
      <c r="Q39" s="17">
        <v>0</v>
      </c>
      <c r="R39" s="17"/>
      <c r="S39" s="17">
        <v>42333</v>
      </c>
    </row>
    <row r="40" spans="1:19" ht="18.75" x14ac:dyDescent="0.45">
      <c r="A40" s="2" t="s">
        <v>156</v>
      </c>
      <c r="C40" s="8">
        <v>6</v>
      </c>
      <c r="D40" s="5"/>
      <c r="E40" s="5" t="s">
        <v>279</v>
      </c>
      <c r="F40" s="5"/>
      <c r="G40" s="5">
        <v>0</v>
      </c>
      <c r="H40" s="5"/>
      <c r="I40" s="17">
        <v>13754</v>
      </c>
      <c r="J40" s="17"/>
      <c r="K40" s="17">
        <v>0</v>
      </c>
      <c r="L40" s="17"/>
      <c r="M40" s="17">
        <v>13754</v>
      </c>
      <c r="N40" s="17"/>
      <c r="O40" s="17">
        <v>46700</v>
      </c>
      <c r="P40" s="17"/>
      <c r="Q40" s="17">
        <v>0</v>
      </c>
      <c r="R40" s="17"/>
      <c r="S40" s="17">
        <v>46700</v>
      </c>
    </row>
    <row r="41" spans="1:19" ht="18.75" x14ac:dyDescent="0.45">
      <c r="A41" s="2" t="s">
        <v>156</v>
      </c>
      <c r="C41" s="8">
        <v>7</v>
      </c>
      <c r="D41" s="5"/>
      <c r="E41" s="5" t="s">
        <v>279</v>
      </c>
      <c r="F41" s="5"/>
      <c r="G41" s="5">
        <v>20</v>
      </c>
      <c r="H41" s="5"/>
      <c r="I41" s="17">
        <v>0</v>
      </c>
      <c r="J41" s="17"/>
      <c r="K41" s="17">
        <v>0</v>
      </c>
      <c r="L41" s="17"/>
      <c r="M41" s="17">
        <v>0</v>
      </c>
      <c r="N41" s="17"/>
      <c r="O41" s="17">
        <v>38904109589</v>
      </c>
      <c r="P41" s="17"/>
      <c r="Q41" s="17">
        <v>0</v>
      </c>
      <c r="R41" s="17"/>
      <c r="S41" s="17">
        <v>38904109589</v>
      </c>
    </row>
    <row r="42" spans="1:19" ht="18.75" x14ac:dyDescent="0.45">
      <c r="A42" s="2" t="s">
        <v>156</v>
      </c>
      <c r="C42" s="8">
        <v>9</v>
      </c>
      <c r="D42" s="5"/>
      <c r="E42" s="5" t="s">
        <v>279</v>
      </c>
      <c r="F42" s="5"/>
      <c r="G42" s="5">
        <v>20</v>
      </c>
      <c r="H42" s="5"/>
      <c r="I42" s="17">
        <v>0</v>
      </c>
      <c r="J42" s="17"/>
      <c r="K42" s="17">
        <v>0</v>
      </c>
      <c r="L42" s="17"/>
      <c r="M42" s="17">
        <v>0</v>
      </c>
      <c r="N42" s="17"/>
      <c r="O42" s="17">
        <v>20794520547</v>
      </c>
      <c r="P42" s="17"/>
      <c r="Q42" s="17">
        <v>0</v>
      </c>
      <c r="R42" s="17"/>
      <c r="S42" s="17">
        <v>20794520547</v>
      </c>
    </row>
    <row r="43" spans="1:19" ht="18.75" x14ac:dyDescent="0.45">
      <c r="A43" s="2" t="s">
        <v>153</v>
      </c>
      <c r="C43" s="8">
        <v>5</v>
      </c>
      <c r="D43" s="5"/>
      <c r="E43" s="5" t="s">
        <v>279</v>
      </c>
      <c r="F43" s="5"/>
      <c r="G43" s="5">
        <v>22</v>
      </c>
      <c r="H43" s="5"/>
      <c r="I43" s="17">
        <v>15375780804</v>
      </c>
      <c r="J43" s="17"/>
      <c r="K43" s="17">
        <v>-1342187</v>
      </c>
      <c r="L43" s="17"/>
      <c r="M43" s="17">
        <v>15377122991</v>
      </c>
      <c r="N43" s="17"/>
      <c r="O43" s="17">
        <v>189553808156</v>
      </c>
      <c r="P43" s="17"/>
      <c r="Q43" s="17">
        <v>34971581</v>
      </c>
      <c r="R43" s="17"/>
      <c r="S43" s="17">
        <v>189518836575</v>
      </c>
    </row>
    <row r="44" spans="1:19" ht="18.75" x14ac:dyDescent="0.45">
      <c r="A44" s="2" t="s">
        <v>161</v>
      </c>
      <c r="C44" s="8">
        <v>31</v>
      </c>
      <c r="D44" s="5"/>
      <c r="E44" s="5" t="s">
        <v>279</v>
      </c>
      <c r="F44" s="5"/>
      <c r="G44" s="5">
        <v>18</v>
      </c>
      <c r="H44" s="5"/>
      <c r="I44" s="17">
        <v>739726020</v>
      </c>
      <c r="J44" s="17"/>
      <c r="K44" s="17">
        <v>0</v>
      </c>
      <c r="L44" s="17"/>
      <c r="M44" s="17">
        <v>739726020</v>
      </c>
      <c r="N44" s="17"/>
      <c r="O44" s="17">
        <v>29756712207</v>
      </c>
      <c r="P44" s="17"/>
      <c r="Q44" s="17">
        <v>0</v>
      </c>
      <c r="R44" s="17"/>
      <c r="S44" s="17">
        <v>29756712207</v>
      </c>
    </row>
    <row r="45" spans="1:19" ht="18.75" x14ac:dyDescent="0.45">
      <c r="A45" s="2" t="s">
        <v>153</v>
      </c>
      <c r="C45" s="8">
        <v>13</v>
      </c>
      <c r="D45" s="5"/>
      <c r="E45" s="5" t="s">
        <v>279</v>
      </c>
      <c r="F45" s="5"/>
      <c r="G45" s="5">
        <v>21</v>
      </c>
      <c r="H45" s="5"/>
      <c r="I45" s="17">
        <v>0</v>
      </c>
      <c r="J45" s="17"/>
      <c r="K45" s="17">
        <v>-15538987</v>
      </c>
      <c r="L45" s="17"/>
      <c r="M45" s="17">
        <v>15538987</v>
      </c>
      <c r="N45" s="17"/>
      <c r="O45" s="17">
        <v>116351506755</v>
      </c>
      <c r="P45" s="17"/>
      <c r="Q45" s="17">
        <v>0</v>
      </c>
      <c r="R45" s="17"/>
      <c r="S45" s="17">
        <v>116351506755</v>
      </c>
    </row>
    <row r="46" spans="1:19" ht="18.75" x14ac:dyDescent="0.45">
      <c r="A46" s="2" t="s">
        <v>156</v>
      </c>
      <c r="C46" s="8">
        <v>3</v>
      </c>
      <c r="D46" s="5"/>
      <c r="E46" s="5" t="s">
        <v>279</v>
      </c>
      <c r="F46" s="5"/>
      <c r="G46" s="5">
        <v>20</v>
      </c>
      <c r="H46" s="5"/>
      <c r="I46" s="17">
        <v>7397260301</v>
      </c>
      <c r="J46" s="17"/>
      <c r="K46" s="17">
        <v>-36419772</v>
      </c>
      <c r="L46" s="17"/>
      <c r="M46" s="17">
        <v>7433680073</v>
      </c>
      <c r="N46" s="17"/>
      <c r="O46" s="17">
        <v>106027397261</v>
      </c>
      <c r="P46" s="17"/>
      <c r="Q46" s="17">
        <v>0</v>
      </c>
      <c r="R46" s="17"/>
      <c r="S46" s="17">
        <v>106027397261</v>
      </c>
    </row>
    <row r="47" spans="1:19" ht="18.75" x14ac:dyDescent="0.45">
      <c r="A47" s="2" t="s">
        <v>149</v>
      </c>
      <c r="C47" s="8">
        <v>13</v>
      </c>
      <c r="D47" s="5"/>
      <c r="E47" s="5" t="s">
        <v>279</v>
      </c>
      <c r="F47" s="5"/>
      <c r="G47" s="5">
        <v>20</v>
      </c>
      <c r="H47" s="5"/>
      <c r="I47" s="17">
        <v>438356172</v>
      </c>
      <c r="J47" s="17"/>
      <c r="K47" s="17">
        <v>-13176919</v>
      </c>
      <c r="L47" s="17"/>
      <c r="M47" s="17">
        <v>451533091</v>
      </c>
      <c r="N47" s="17"/>
      <c r="O47" s="17">
        <v>9095890411</v>
      </c>
      <c r="P47" s="17"/>
      <c r="Q47" s="17">
        <v>0</v>
      </c>
      <c r="R47" s="17"/>
      <c r="S47" s="17">
        <v>9095890411</v>
      </c>
    </row>
    <row r="48" spans="1:19" ht="18.75" x14ac:dyDescent="0.45">
      <c r="A48" s="2" t="s">
        <v>167</v>
      </c>
      <c r="C48" s="8">
        <v>21</v>
      </c>
      <c r="D48" s="5"/>
      <c r="E48" s="5" t="s">
        <v>279</v>
      </c>
      <c r="F48" s="5"/>
      <c r="G48" s="5">
        <v>20</v>
      </c>
      <c r="H48" s="5"/>
      <c r="I48" s="17">
        <v>7397260260</v>
      </c>
      <c r="J48" s="17"/>
      <c r="K48" s="17">
        <v>280503</v>
      </c>
      <c r="L48" s="17"/>
      <c r="M48" s="17">
        <v>7396979757</v>
      </c>
      <c r="N48" s="17"/>
      <c r="O48" s="17">
        <v>9616438338</v>
      </c>
      <c r="P48" s="17"/>
      <c r="Q48" s="17">
        <v>25525757</v>
      </c>
      <c r="R48" s="17"/>
      <c r="S48" s="17">
        <v>9590912581</v>
      </c>
    </row>
    <row r="49" spans="1:19" ht="18.75" x14ac:dyDescent="0.45">
      <c r="A49" s="2" t="s">
        <v>149</v>
      </c>
      <c r="C49" s="8">
        <v>4</v>
      </c>
      <c r="D49" s="5"/>
      <c r="E49" s="5" t="s">
        <v>279</v>
      </c>
      <c r="F49" s="5"/>
      <c r="G49" s="5">
        <v>21.5</v>
      </c>
      <c r="H49" s="5"/>
      <c r="I49" s="17">
        <v>6780821906</v>
      </c>
      <c r="J49" s="17"/>
      <c r="K49" s="17">
        <v>15939176</v>
      </c>
      <c r="L49" s="17"/>
      <c r="M49" s="17">
        <v>6764882730</v>
      </c>
      <c r="N49" s="17"/>
      <c r="O49" s="17">
        <v>6780821906</v>
      </c>
      <c r="P49" s="17"/>
      <c r="Q49" s="17">
        <v>15939176</v>
      </c>
      <c r="R49" s="17"/>
      <c r="S49" s="17">
        <v>6764882730</v>
      </c>
    </row>
    <row r="50" spans="1:19" ht="18.75" x14ac:dyDescent="0.45">
      <c r="A50" s="2" t="s">
        <v>156</v>
      </c>
      <c r="C50" s="8">
        <v>9</v>
      </c>
      <c r="D50" s="5"/>
      <c r="E50" s="5" t="s">
        <v>279</v>
      </c>
      <c r="F50" s="5"/>
      <c r="G50" s="5">
        <v>21</v>
      </c>
      <c r="H50" s="5"/>
      <c r="I50" s="17">
        <v>18182490396</v>
      </c>
      <c r="J50" s="17"/>
      <c r="K50" s="17">
        <v>93665422</v>
      </c>
      <c r="L50" s="17"/>
      <c r="M50" s="17">
        <v>18088824974</v>
      </c>
      <c r="N50" s="17"/>
      <c r="O50" s="17">
        <v>18182490396</v>
      </c>
      <c r="P50" s="17"/>
      <c r="Q50" s="17">
        <v>93665422</v>
      </c>
      <c r="R50" s="17"/>
      <c r="S50" s="17">
        <v>18088824974</v>
      </c>
    </row>
    <row r="51" spans="1:19" ht="18.75" x14ac:dyDescent="0.45">
      <c r="A51" s="2" t="s">
        <v>149</v>
      </c>
      <c r="C51" s="8">
        <v>12</v>
      </c>
      <c r="D51" s="5"/>
      <c r="E51" s="5" t="s">
        <v>279</v>
      </c>
      <c r="F51" s="5"/>
      <c r="G51" s="5">
        <v>21.5</v>
      </c>
      <c r="H51" s="5"/>
      <c r="I51" s="17">
        <v>21454794508</v>
      </c>
      <c r="J51" s="17"/>
      <c r="K51" s="17">
        <v>150588633</v>
      </c>
      <c r="L51" s="17"/>
      <c r="M51" s="17">
        <v>21304205875</v>
      </c>
      <c r="N51" s="17"/>
      <c r="O51" s="17">
        <v>21454794508</v>
      </c>
      <c r="P51" s="17"/>
      <c r="Q51" s="17">
        <v>150588633</v>
      </c>
      <c r="R51" s="17"/>
      <c r="S51" s="17">
        <v>21304205875</v>
      </c>
    </row>
    <row r="52" spans="1:19" ht="18.75" x14ac:dyDescent="0.45">
      <c r="A52" s="2" t="s">
        <v>137</v>
      </c>
      <c r="C52" s="8">
        <v>20</v>
      </c>
      <c r="D52" s="5"/>
      <c r="E52" s="5" t="s">
        <v>279</v>
      </c>
      <c r="F52" s="5"/>
      <c r="G52" s="5">
        <v>18</v>
      </c>
      <c r="H52" s="5"/>
      <c r="I52" s="17">
        <v>1211506837</v>
      </c>
      <c r="J52" s="17"/>
      <c r="K52" s="17">
        <v>10596184</v>
      </c>
      <c r="L52" s="17"/>
      <c r="M52" s="17">
        <v>1200910653</v>
      </c>
      <c r="N52" s="17"/>
      <c r="O52" s="17">
        <v>1211506837</v>
      </c>
      <c r="P52" s="17"/>
      <c r="Q52" s="17">
        <v>10596184</v>
      </c>
      <c r="R52" s="17"/>
      <c r="S52" s="17">
        <v>1200910653</v>
      </c>
    </row>
    <row r="53" spans="1:19" ht="18.75" x14ac:dyDescent="0.45">
      <c r="A53" s="2" t="s">
        <v>176</v>
      </c>
      <c r="C53" s="8">
        <v>22</v>
      </c>
      <c r="D53" s="5"/>
      <c r="E53" s="5" t="s">
        <v>279</v>
      </c>
      <c r="F53" s="5"/>
      <c r="G53" s="5">
        <v>18</v>
      </c>
      <c r="H53" s="5"/>
      <c r="I53" s="17">
        <v>512876712</v>
      </c>
      <c r="J53" s="17"/>
      <c r="K53" s="17">
        <v>5504639</v>
      </c>
      <c r="L53" s="17"/>
      <c r="M53" s="17">
        <v>507372073</v>
      </c>
      <c r="N53" s="17"/>
      <c r="O53" s="17">
        <v>512876712</v>
      </c>
      <c r="P53" s="17"/>
      <c r="Q53" s="17">
        <v>5504639</v>
      </c>
      <c r="R53" s="17"/>
      <c r="S53" s="17">
        <v>507372073</v>
      </c>
    </row>
    <row r="54" spans="1:19" ht="18.75" thickBot="1" x14ac:dyDescent="0.45">
      <c r="I54" s="10">
        <f>SUM(I8:I53)</f>
        <v>288746790140</v>
      </c>
      <c r="J54" s="4"/>
      <c r="K54" s="10">
        <f>SUM(K8:K53)</f>
        <v>209304470</v>
      </c>
      <c r="L54" s="4"/>
      <c r="M54" s="10">
        <f>SUM(M8:M53)</f>
        <v>288537485670</v>
      </c>
      <c r="N54" s="4"/>
      <c r="O54" s="10">
        <f>SUM(O8:O53)</f>
        <v>1893515115215</v>
      </c>
      <c r="P54" s="4"/>
      <c r="Q54" s="10">
        <f>SUM(Q8:Q53)</f>
        <v>398674986</v>
      </c>
      <c r="R54" s="4"/>
      <c r="S54" s="10">
        <f>SUM(S8:S53)</f>
        <v>1893116440229</v>
      </c>
    </row>
    <row r="55" spans="1:19" ht="18.75" thickTop="1" x14ac:dyDescent="0.4"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topLeftCell="B1" workbookViewId="0">
      <selection activeCell="O18" sqref="O18"/>
    </sheetView>
  </sheetViews>
  <sheetFormatPr defaultRowHeight="18" x14ac:dyDescent="0.4"/>
  <cols>
    <col min="1" max="1" width="27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3.2851562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27.75" x14ac:dyDescent="0.4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6" spans="1:19" ht="27.75" x14ac:dyDescent="0.4">
      <c r="A6" s="46" t="s">
        <v>3</v>
      </c>
      <c r="C6" s="46" t="s">
        <v>191</v>
      </c>
      <c r="D6" s="46" t="s">
        <v>191</v>
      </c>
      <c r="E6" s="46" t="s">
        <v>191</v>
      </c>
      <c r="F6" s="46" t="s">
        <v>191</v>
      </c>
      <c r="G6" s="46" t="s">
        <v>191</v>
      </c>
      <c r="I6" s="46" t="s">
        <v>181</v>
      </c>
      <c r="J6" s="46" t="s">
        <v>181</v>
      </c>
      <c r="K6" s="46" t="s">
        <v>181</v>
      </c>
      <c r="L6" s="46" t="s">
        <v>181</v>
      </c>
      <c r="M6" s="46" t="s">
        <v>181</v>
      </c>
      <c r="O6" s="46" t="s">
        <v>182</v>
      </c>
      <c r="P6" s="46" t="s">
        <v>182</v>
      </c>
      <c r="Q6" s="46" t="s">
        <v>182</v>
      </c>
      <c r="R6" s="46" t="s">
        <v>182</v>
      </c>
      <c r="S6" s="46" t="s">
        <v>182</v>
      </c>
    </row>
    <row r="7" spans="1:19" ht="59.25" customHeight="1" x14ac:dyDescent="0.4">
      <c r="A7" s="46" t="s">
        <v>3</v>
      </c>
      <c r="C7" s="46" t="s">
        <v>192</v>
      </c>
      <c r="E7" s="47" t="s">
        <v>278</v>
      </c>
      <c r="G7" s="46" t="s">
        <v>193</v>
      </c>
      <c r="I7" s="46" t="s">
        <v>194</v>
      </c>
      <c r="K7" s="46" t="s">
        <v>186</v>
      </c>
      <c r="M7" s="47" t="s">
        <v>277</v>
      </c>
      <c r="O7" s="46" t="s">
        <v>194</v>
      </c>
      <c r="Q7" s="46" t="s">
        <v>186</v>
      </c>
      <c r="S7" s="47" t="s">
        <v>277</v>
      </c>
    </row>
    <row r="8" spans="1:19" ht="18.75" x14ac:dyDescent="0.45">
      <c r="A8" s="2" t="s">
        <v>195</v>
      </c>
      <c r="C8" s="4" t="s">
        <v>196</v>
      </c>
      <c r="D8" s="4"/>
      <c r="E8" s="7">
        <v>1389403</v>
      </c>
      <c r="F8" s="4"/>
      <c r="G8" s="7">
        <v>350</v>
      </c>
      <c r="H8" s="4"/>
      <c r="I8" s="7">
        <v>0</v>
      </c>
      <c r="J8" s="4"/>
      <c r="K8" s="7">
        <v>0</v>
      </c>
      <c r="L8" s="4"/>
      <c r="M8" s="7">
        <v>0</v>
      </c>
      <c r="N8" s="4"/>
      <c r="O8" s="7">
        <v>486291050</v>
      </c>
      <c r="P8" s="4"/>
      <c r="Q8" s="7">
        <v>2650087</v>
      </c>
      <c r="R8" s="4"/>
      <c r="S8" s="7">
        <v>483640963</v>
      </c>
    </row>
    <row r="9" spans="1:19" ht="18.75" x14ac:dyDescent="0.45">
      <c r="A9" s="2" t="s">
        <v>197</v>
      </c>
      <c r="C9" s="4" t="s">
        <v>198</v>
      </c>
      <c r="D9" s="4"/>
      <c r="E9" s="7">
        <v>1</v>
      </c>
      <c r="F9" s="4"/>
      <c r="G9" s="7">
        <v>125</v>
      </c>
      <c r="H9" s="4"/>
      <c r="I9" s="7">
        <v>0</v>
      </c>
      <c r="J9" s="4"/>
      <c r="K9" s="7">
        <v>0</v>
      </c>
      <c r="L9" s="4"/>
      <c r="M9" s="7">
        <v>0</v>
      </c>
      <c r="N9" s="4"/>
      <c r="O9" s="7">
        <v>125</v>
      </c>
      <c r="P9" s="4"/>
      <c r="Q9" s="7">
        <v>8</v>
      </c>
      <c r="R9" s="4"/>
      <c r="S9" s="7">
        <v>117</v>
      </c>
    </row>
    <row r="10" spans="1:19" ht="18.75" x14ac:dyDescent="0.45">
      <c r="A10" s="2" t="s">
        <v>18</v>
      </c>
      <c r="C10" s="4" t="s">
        <v>199</v>
      </c>
      <c r="D10" s="4"/>
      <c r="E10" s="7">
        <v>1500000</v>
      </c>
      <c r="F10" s="4"/>
      <c r="G10" s="7">
        <v>800</v>
      </c>
      <c r="H10" s="4"/>
      <c r="I10" s="7">
        <v>0</v>
      </c>
      <c r="J10" s="4"/>
      <c r="K10" s="7">
        <v>0</v>
      </c>
      <c r="L10" s="4"/>
      <c r="M10" s="7">
        <v>0</v>
      </c>
      <c r="N10" s="4"/>
      <c r="O10" s="7">
        <v>1200000000</v>
      </c>
      <c r="P10" s="4"/>
      <c r="Q10" s="7">
        <v>0</v>
      </c>
      <c r="R10" s="4"/>
      <c r="S10" s="7">
        <v>1200000000</v>
      </c>
    </row>
    <row r="11" spans="1:19" ht="18.75" x14ac:dyDescent="0.45">
      <c r="A11" s="2" t="s">
        <v>200</v>
      </c>
      <c r="C11" s="4" t="s">
        <v>160</v>
      </c>
      <c r="D11" s="4"/>
      <c r="E11" s="7">
        <v>200000</v>
      </c>
      <c r="F11" s="4"/>
      <c r="G11" s="7">
        <v>1320</v>
      </c>
      <c r="H11" s="4"/>
      <c r="I11" s="7">
        <v>0</v>
      </c>
      <c r="J11" s="4"/>
      <c r="K11" s="7">
        <v>0</v>
      </c>
      <c r="L11" s="4"/>
      <c r="M11" s="7">
        <v>0</v>
      </c>
      <c r="N11" s="4"/>
      <c r="O11" s="7">
        <v>264000000</v>
      </c>
      <c r="P11" s="4"/>
      <c r="Q11" s="7">
        <v>5488934</v>
      </c>
      <c r="R11" s="4"/>
      <c r="S11" s="7">
        <v>258511066</v>
      </c>
    </row>
    <row r="12" spans="1:19" ht="18.75" x14ac:dyDescent="0.45">
      <c r="A12" s="2" t="s">
        <v>201</v>
      </c>
      <c r="C12" s="4" t="s">
        <v>202</v>
      </c>
      <c r="D12" s="4"/>
      <c r="E12" s="7">
        <v>735148</v>
      </c>
      <c r="F12" s="4"/>
      <c r="G12" s="7">
        <v>300</v>
      </c>
      <c r="H12" s="4"/>
      <c r="I12" s="7">
        <v>0</v>
      </c>
      <c r="J12" s="4"/>
      <c r="K12" s="7">
        <v>0</v>
      </c>
      <c r="L12" s="4"/>
      <c r="M12" s="7">
        <v>0</v>
      </c>
      <c r="N12" s="4"/>
      <c r="O12" s="7">
        <v>220544400</v>
      </c>
      <c r="P12" s="4"/>
      <c r="Q12" s="7">
        <v>2094723</v>
      </c>
      <c r="R12" s="4"/>
      <c r="S12" s="7">
        <v>218449677</v>
      </c>
    </row>
    <row r="13" spans="1:19" ht="18.75" x14ac:dyDescent="0.45">
      <c r="A13" s="2" t="s">
        <v>203</v>
      </c>
      <c r="C13" s="4" t="s">
        <v>204</v>
      </c>
      <c r="D13" s="4"/>
      <c r="E13" s="7">
        <v>456117</v>
      </c>
      <c r="F13" s="4"/>
      <c r="G13" s="7">
        <v>1680</v>
      </c>
      <c r="H13" s="4"/>
      <c r="I13" s="7">
        <v>0</v>
      </c>
      <c r="J13" s="4"/>
      <c r="K13" s="7">
        <v>0</v>
      </c>
      <c r="L13" s="4"/>
      <c r="M13" s="7">
        <v>0</v>
      </c>
      <c r="N13" s="4"/>
      <c r="O13" s="7">
        <v>766276560</v>
      </c>
      <c r="P13" s="4"/>
      <c r="Q13" s="7">
        <v>22911924</v>
      </c>
      <c r="R13" s="4"/>
      <c r="S13" s="7">
        <v>743364636</v>
      </c>
    </row>
    <row r="14" spans="1:19" ht="18.75" x14ac:dyDescent="0.45">
      <c r="A14" s="2" t="s">
        <v>205</v>
      </c>
      <c r="C14" s="4" t="s">
        <v>206</v>
      </c>
      <c r="D14" s="4"/>
      <c r="E14" s="7">
        <v>13766</v>
      </c>
      <c r="F14" s="4"/>
      <c r="G14" s="7">
        <v>3000</v>
      </c>
      <c r="H14" s="4"/>
      <c r="I14" s="7">
        <v>0</v>
      </c>
      <c r="J14" s="4"/>
      <c r="K14" s="7">
        <v>0</v>
      </c>
      <c r="L14" s="4"/>
      <c r="M14" s="7">
        <v>0</v>
      </c>
      <c r="N14" s="4"/>
      <c r="O14" s="7">
        <v>41298000</v>
      </c>
      <c r="P14" s="4"/>
      <c r="Q14" s="7">
        <v>0</v>
      </c>
      <c r="R14" s="4"/>
      <c r="S14" s="7">
        <v>41298000</v>
      </c>
    </row>
    <row r="15" spans="1:19" ht="18.75" x14ac:dyDescent="0.45">
      <c r="A15" s="2" t="s">
        <v>207</v>
      </c>
      <c r="C15" s="4" t="s">
        <v>208</v>
      </c>
      <c r="D15" s="4"/>
      <c r="E15" s="7">
        <v>1294</v>
      </c>
      <c r="F15" s="4"/>
      <c r="G15" s="7">
        <v>2000</v>
      </c>
      <c r="H15" s="4"/>
      <c r="I15" s="7">
        <v>0</v>
      </c>
      <c r="J15" s="4"/>
      <c r="K15" s="7">
        <v>0</v>
      </c>
      <c r="L15" s="4"/>
      <c r="M15" s="7">
        <v>0</v>
      </c>
      <c r="N15" s="4"/>
      <c r="O15" s="7">
        <v>2588000</v>
      </c>
      <c r="P15" s="4"/>
      <c r="Q15" s="7">
        <v>0</v>
      </c>
      <c r="R15" s="4"/>
      <c r="S15" s="7">
        <v>2588000</v>
      </c>
    </row>
    <row r="16" spans="1:19" ht="18.75" x14ac:dyDescent="0.45">
      <c r="A16" s="2" t="s">
        <v>209</v>
      </c>
      <c r="C16" s="4" t="s">
        <v>210</v>
      </c>
      <c r="D16" s="4"/>
      <c r="E16" s="7">
        <v>4300</v>
      </c>
      <c r="F16" s="4"/>
      <c r="G16" s="7">
        <v>110</v>
      </c>
      <c r="H16" s="4"/>
      <c r="I16" s="7">
        <v>0</v>
      </c>
      <c r="J16" s="4"/>
      <c r="K16" s="7">
        <v>0</v>
      </c>
      <c r="L16" s="4"/>
      <c r="M16" s="7">
        <v>0</v>
      </c>
      <c r="N16" s="4"/>
      <c r="O16" s="7">
        <v>473000</v>
      </c>
      <c r="P16" s="4"/>
      <c r="Q16" s="7">
        <v>0</v>
      </c>
      <c r="R16" s="4"/>
      <c r="S16" s="7">
        <v>473000</v>
      </c>
    </row>
    <row r="17" spans="1:19" ht="18.75" x14ac:dyDescent="0.45">
      <c r="A17" s="2" t="s">
        <v>211</v>
      </c>
      <c r="C17" s="4" t="s">
        <v>212</v>
      </c>
      <c r="D17" s="4"/>
      <c r="E17" s="7">
        <v>24768</v>
      </c>
      <c r="F17" s="4"/>
      <c r="G17" s="7">
        <v>165</v>
      </c>
      <c r="H17" s="4"/>
      <c r="I17" s="7">
        <v>0</v>
      </c>
      <c r="J17" s="4"/>
      <c r="K17" s="7">
        <v>0</v>
      </c>
      <c r="L17" s="4"/>
      <c r="M17" s="7">
        <v>0</v>
      </c>
      <c r="N17" s="4"/>
      <c r="O17" s="7">
        <v>4086720</v>
      </c>
      <c r="P17" s="4"/>
      <c r="Q17" s="7">
        <v>0</v>
      </c>
      <c r="R17" s="4"/>
      <c r="S17" s="7">
        <v>4086720</v>
      </c>
    </row>
    <row r="18" spans="1:19" ht="18.75" thickBot="1" x14ac:dyDescent="0.45">
      <c r="G18" s="11"/>
      <c r="I18" s="9">
        <f>SUM(I8:I17)</f>
        <v>0</v>
      </c>
      <c r="J18" s="5"/>
      <c r="K18" s="9">
        <f>SUM(K8:K17)</f>
        <v>0</v>
      </c>
      <c r="L18" s="5"/>
      <c r="M18" s="9">
        <f>SUM(M8:M17)</f>
        <v>0</v>
      </c>
      <c r="N18" s="5"/>
      <c r="O18" s="9">
        <f>SUM(O8:O17)</f>
        <v>2985557855</v>
      </c>
      <c r="P18" s="5"/>
      <c r="Q18" s="9">
        <f>SUM(Q8:Q17)</f>
        <v>33145676</v>
      </c>
      <c r="R18" s="5"/>
      <c r="S18" s="9">
        <f>SUM(S8:S17)</f>
        <v>2952412179</v>
      </c>
    </row>
    <row r="19" spans="1:19" ht="18.75" thickTop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75"/>
  <sheetViews>
    <sheetView rightToLeft="1" view="pageBreakPreview" topLeftCell="A10" zoomScale="93" zoomScaleNormal="100" zoomScaleSheetLayoutView="93" workbookViewId="0">
      <selection activeCell="Q49" sqref="Q49:Q65"/>
    </sheetView>
  </sheetViews>
  <sheetFormatPr defaultRowHeight="18" x14ac:dyDescent="0.4"/>
  <cols>
    <col min="1" max="1" width="34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6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9.57031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710937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13.85546875" style="1" bestFit="1" customWidth="1"/>
    <col min="20" max="20" width="13" style="1" customWidth="1"/>
    <col min="21" max="16384" width="9.140625" style="1"/>
  </cols>
  <sheetData>
    <row r="2" spans="1:20" ht="27.75" x14ac:dyDescent="0.4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20" ht="27.75" x14ac:dyDescent="0.4">
      <c r="A3" s="46" t="s">
        <v>179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</row>
    <row r="4" spans="1:20" ht="27.75" x14ac:dyDescent="0.4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6" spans="1:20" ht="27.75" x14ac:dyDescent="0.4">
      <c r="A6" s="46" t="s">
        <v>3</v>
      </c>
      <c r="C6" s="46" t="s">
        <v>181</v>
      </c>
      <c r="D6" s="46" t="s">
        <v>181</v>
      </c>
      <c r="E6" s="46" t="s">
        <v>181</v>
      </c>
      <c r="F6" s="46" t="s">
        <v>181</v>
      </c>
      <c r="G6" s="46" t="s">
        <v>181</v>
      </c>
      <c r="H6" s="46" t="s">
        <v>181</v>
      </c>
      <c r="I6" s="46" t="s">
        <v>181</v>
      </c>
      <c r="K6" s="46" t="s">
        <v>182</v>
      </c>
      <c r="L6" s="46" t="s">
        <v>182</v>
      </c>
      <c r="M6" s="46" t="s">
        <v>182</v>
      </c>
      <c r="N6" s="46" t="s">
        <v>182</v>
      </c>
      <c r="O6" s="46" t="s">
        <v>182</v>
      </c>
      <c r="P6" s="46" t="s">
        <v>182</v>
      </c>
      <c r="Q6" s="46" t="s">
        <v>182</v>
      </c>
    </row>
    <row r="7" spans="1:20" ht="27.75" x14ac:dyDescent="0.4">
      <c r="A7" s="46" t="s">
        <v>3</v>
      </c>
      <c r="C7" s="46" t="s">
        <v>7</v>
      </c>
      <c r="E7" s="46" t="s">
        <v>213</v>
      </c>
      <c r="G7" s="46" t="s">
        <v>214</v>
      </c>
      <c r="I7" s="46" t="s">
        <v>215</v>
      </c>
      <c r="K7" s="46" t="s">
        <v>7</v>
      </c>
      <c r="M7" s="46" t="s">
        <v>213</v>
      </c>
      <c r="O7" s="46" t="s">
        <v>214</v>
      </c>
      <c r="Q7" s="46" t="s">
        <v>215</v>
      </c>
    </row>
    <row r="8" spans="1:20" ht="18.75" x14ac:dyDescent="0.45">
      <c r="A8" s="2" t="s">
        <v>20</v>
      </c>
      <c r="C8" s="7">
        <v>776660</v>
      </c>
      <c r="D8" s="4"/>
      <c r="E8" s="19">
        <v>93525645245</v>
      </c>
      <c r="F8" s="19"/>
      <c r="G8" s="19">
        <v>95918138063</v>
      </c>
      <c r="H8" s="19"/>
      <c r="I8" s="19">
        <v>-2392492817</v>
      </c>
      <c r="J8" s="19"/>
      <c r="K8" s="19">
        <v>776660</v>
      </c>
      <c r="L8" s="19"/>
      <c r="M8" s="19">
        <v>93525645246</v>
      </c>
      <c r="N8" s="19"/>
      <c r="O8" s="19">
        <v>98347050726</v>
      </c>
      <c r="P8" s="19"/>
      <c r="Q8" s="30">
        <v>-4821405481</v>
      </c>
    </row>
    <row r="9" spans="1:20" ht="18.75" x14ac:dyDescent="0.45">
      <c r="A9" s="2" t="s">
        <v>16</v>
      </c>
      <c r="C9" s="7">
        <v>1394767</v>
      </c>
      <c r="D9" s="4"/>
      <c r="E9" s="19">
        <v>8182934940</v>
      </c>
      <c r="F9" s="19"/>
      <c r="G9" s="19">
        <v>6147599716</v>
      </c>
      <c r="H9" s="19"/>
      <c r="I9" s="19">
        <v>2035335224</v>
      </c>
      <c r="J9" s="19"/>
      <c r="K9" s="19">
        <v>1394767</v>
      </c>
      <c r="L9" s="19"/>
      <c r="M9" s="19">
        <v>8182934941</v>
      </c>
      <c r="N9" s="19"/>
      <c r="O9" s="19">
        <v>4654252038</v>
      </c>
      <c r="P9" s="19"/>
      <c r="Q9" s="30">
        <v>3528682902</v>
      </c>
    </row>
    <row r="10" spans="1:20" ht="18.75" x14ac:dyDescent="0.45">
      <c r="A10" s="2" t="s">
        <v>15</v>
      </c>
      <c r="C10" s="7">
        <v>325402</v>
      </c>
      <c r="D10" s="4"/>
      <c r="E10" s="19">
        <v>6641400998</v>
      </c>
      <c r="F10" s="19"/>
      <c r="G10" s="19">
        <v>6611809476</v>
      </c>
      <c r="H10" s="19"/>
      <c r="I10" s="19">
        <v>29591522</v>
      </c>
      <c r="J10" s="19"/>
      <c r="K10" s="19">
        <v>325402</v>
      </c>
      <c r="L10" s="19"/>
      <c r="M10" s="19">
        <v>6641400999</v>
      </c>
      <c r="N10" s="19"/>
      <c r="O10" s="19">
        <v>6573438461</v>
      </c>
      <c r="P10" s="19"/>
      <c r="Q10" s="30">
        <v>67962537</v>
      </c>
    </row>
    <row r="11" spans="1:20" ht="18.75" x14ac:dyDescent="0.45">
      <c r="A11" s="2" t="s">
        <v>19</v>
      </c>
      <c r="C11" s="7">
        <v>303736</v>
      </c>
      <c r="D11" s="4"/>
      <c r="E11" s="19">
        <v>9862805226</v>
      </c>
      <c r="F11" s="19"/>
      <c r="G11" s="19">
        <v>9834423831</v>
      </c>
      <c r="H11" s="19"/>
      <c r="I11" s="19">
        <v>28381395</v>
      </c>
      <c r="J11" s="19"/>
      <c r="K11" s="19">
        <v>303736</v>
      </c>
      <c r="L11" s="19"/>
      <c r="M11" s="19">
        <v>9862805227</v>
      </c>
      <c r="N11" s="19"/>
      <c r="O11" s="19">
        <v>9810644161</v>
      </c>
      <c r="P11" s="19"/>
      <c r="Q11" s="30">
        <v>52161065</v>
      </c>
    </row>
    <row r="12" spans="1:20" ht="18.75" x14ac:dyDescent="0.45">
      <c r="A12" s="2" t="s">
        <v>23</v>
      </c>
      <c r="C12" s="7">
        <v>38137</v>
      </c>
      <c r="D12" s="4"/>
      <c r="E12" s="19">
        <v>26537059</v>
      </c>
      <c r="F12" s="19"/>
      <c r="G12" s="19">
        <v>26705339</v>
      </c>
      <c r="H12" s="19"/>
      <c r="I12" s="19">
        <v>-168279</v>
      </c>
      <c r="J12" s="19"/>
      <c r="K12" s="19">
        <v>38137</v>
      </c>
      <c r="L12" s="19"/>
      <c r="M12" s="19">
        <v>26537059</v>
      </c>
      <c r="N12" s="19"/>
      <c r="O12" s="19">
        <v>26705339</v>
      </c>
      <c r="P12" s="19"/>
      <c r="Q12" s="30">
        <v>-168280</v>
      </c>
    </row>
    <row r="13" spans="1:20" ht="18.75" x14ac:dyDescent="0.45">
      <c r="A13" s="2" t="s">
        <v>24</v>
      </c>
      <c r="C13" s="7">
        <v>25453</v>
      </c>
      <c r="D13" s="4"/>
      <c r="E13" s="19">
        <v>25301554</v>
      </c>
      <c r="F13" s="19"/>
      <c r="G13" s="19">
        <v>25472900</v>
      </c>
      <c r="H13" s="19"/>
      <c r="I13" s="19">
        <v>-171345</v>
      </c>
      <c r="J13" s="19"/>
      <c r="K13" s="19">
        <v>25453</v>
      </c>
      <c r="L13" s="19"/>
      <c r="M13" s="19">
        <v>25307264</v>
      </c>
      <c r="N13" s="19"/>
      <c r="O13" s="19">
        <v>25472900</v>
      </c>
      <c r="P13" s="19"/>
      <c r="Q13" s="30">
        <v>-171346</v>
      </c>
    </row>
    <row r="14" spans="1:20" ht="18.75" x14ac:dyDescent="0.45">
      <c r="A14" s="2" t="s">
        <v>17</v>
      </c>
      <c r="C14" s="7">
        <v>54360568</v>
      </c>
      <c r="D14" s="4"/>
      <c r="E14" s="19">
        <v>552259393180</v>
      </c>
      <c r="F14" s="19"/>
      <c r="G14" s="19">
        <v>550167228089</v>
      </c>
      <c r="H14" s="19"/>
      <c r="I14" s="19">
        <v>2092165091</v>
      </c>
      <c r="J14" s="19"/>
      <c r="K14" s="19">
        <v>54360568</v>
      </c>
      <c r="L14" s="19"/>
      <c r="M14" s="19">
        <v>552259393180</v>
      </c>
      <c r="N14" s="19"/>
      <c r="O14" s="19">
        <v>552593234335</v>
      </c>
      <c r="P14" s="19"/>
      <c r="Q14" s="30">
        <v>-408747264</v>
      </c>
    </row>
    <row r="15" spans="1:20" ht="18.75" x14ac:dyDescent="0.45">
      <c r="A15" s="2" t="s">
        <v>18</v>
      </c>
      <c r="C15" s="7">
        <v>1800000</v>
      </c>
      <c r="D15" s="4"/>
      <c r="E15" s="19">
        <v>26123634000</v>
      </c>
      <c r="F15" s="19"/>
      <c r="G15" s="19">
        <v>26100945756</v>
      </c>
      <c r="H15" s="19"/>
      <c r="I15" s="19">
        <v>22688244</v>
      </c>
      <c r="J15" s="19"/>
      <c r="K15" s="19">
        <v>1800000</v>
      </c>
      <c r="L15" s="19"/>
      <c r="M15" s="19">
        <v>26123634000</v>
      </c>
      <c r="N15" s="19"/>
      <c r="O15" s="19">
        <v>26238309736</v>
      </c>
      <c r="P15" s="19"/>
      <c r="Q15" s="30">
        <v>779539048</v>
      </c>
    </row>
    <row r="16" spans="1:20" ht="18.75" hidden="1" x14ac:dyDescent="0.45">
      <c r="A16" s="2" t="s">
        <v>216</v>
      </c>
      <c r="C16" s="7">
        <v>0</v>
      </c>
      <c r="D16" s="4"/>
      <c r="E16" s="7">
        <v>0</v>
      </c>
      <c r="F16" s="4"/>
      <c r="G16" s="7">
        <v>0</v>
      </c>
      <c r="H16" s="19"/>
      <c r="I16" s="19">
        <v>0</v>
      </c>
      <c r="J16" s="19"/>
      <c r="K16" s="40">
        <v>0</v>
      </c>
      <c r="L16" s="41"/>
      <c r="M16" s="40">
        <v>0</v>
      </c>
      <c r="N16" s="41"/>
      <c r="O16" s="40">
        <v>0</v>
      </c>
      <c r="P16" s="19"/>
      <c r="Q16" s="5">
        <v>0</v>
      </c>
      <c r="T16" s="31">
        <v>1557381766</v>
      </c>
    </row>
    <row r="17" spans="1:20" ht="18.75" hidden="1" x14ac:dyDescent="0.45">
      <c r="A17" s="2" t="s">
        <v>217</v>
      </c>
      <c r="C17" s="7">
        <v>0</v>
      </c>
      <c r="D17" s="4"/>
      <c r="E17" s="7">
        <v>0</v>
      </c>
      <c r="F17" s="4"/>
      <c r="G17" s="7">
        <v>0</v>
      </c>
      <c r="H17" s="19"/>
      <c r="I17" s="19">
        <v>0</v>
      </c>
      <c r="J17" s="19"/>
      <c r="K17" s="40">
        <v>0</v>
      </c>
      <c r="L17" s="41"/>
      <c r="M17" s="40">
        <v>0</v>
      </c>
      <c r="N17" s="41"/>
      <c r="O17" s="40">
        <v>0</v>
      </c>
      <c r="P17" s="19"/>
      <c r="Q17" s="5">
        <v>0</v>
      </c>
      <c r="T17" s="31">
        <v>31293402</v>
      </c>
    </row>
    <row r="18" spans="1:20" ht="18.75" hidden="1" x14ac:dyDescent="0.45">
      <c r="A18" s="2" t="s">
        <v>218</v>
      </c>
      <c r="C18" s="7">
        <v>0</v>
      </c>
      <c r="D18" s="4"/>
      <c r="E18" s="7">
        <v>0</v>
      </c>
      <c r="F18" s="4"/>
      <c r="G18" s="7">
        <v>0</v>
      </c>
      <c r="H18" s="19"/>
      <c r="I18" s="19">
        <v>0</v>
      </c>
      <c r="J18" s="19"/>
      <c r="K18" s="40">
        <v>0</v>
      </c>
      <c r="L18" s="41"/>
      <c r="M18" s="40">
        <v>0</v>
      </c>
      <c r="N18" s="41"/>
      <c r="O18" s="40">
        <v>0</v>
      </c>
      <c r="P18" s="19"/>
      <c r="Q18" s="5">
        <v>0</v>
      </c>
      <c r="T18" s="31">
        <v>176922204</v>
      </c>
    </row>
    <row r="19" spans="1:20" ht="18.75" hidden="1" x14ac:dyDescent="0.45">
      <c r="A19" s="2" t="s">
        <v>219</v>
      </c>
      <c r="C19" s="7">
        <v>0</v>
      </c>
      <c r="D19" s="4"/>
      <c r="E19" s="7">
        <v>0</v>
      </c>
      <c r="F19" s="4"/>
      <c r="G19" s="7">
        <v>0</v>
      </c>
      <c r="H19" s="4"/>
      <c r="I19" s="7">
        <v>0</v>
      </c>
      <c r="J19" s="4"/>
      <c r="K19" s="40">
        <v>0</v>
      </c>
      <c r="L19" s="42"/>
      <c r="M19" s="40">
        <v>0</v>
      </c>
      <c r="N19" s="42"/>
      <c r="O19" s="40">
        <v>0</v>
      </c>
      <c r="P19" s="4"/>
      <c r="Q19" s="5">
        <v>0</v>
      </c>
      <c r="T19" s="30">
        <v>-2553625876</v>
      </c>
    </row>
    <row r="20" spans="1:20" ht="18.75" hidden="1" x14ac:dyDescent="0.45">
      <c r="A20" s="2" t="s">
        <v>220</v>
      </c>
      <c r="C20" s="7">
        <v>0</v>
      </c>
      <c r="D20" s="4"/>
      <c r="E20" s="7">
        <v>0</v>
      </c>
      <c r="F20" s="4"/>
      <c r="G20" s="7">
        <v>0</v>
      </c>
      <c r="H20" s="4"/>
      <c r="I20" s="7">
        <v>0</v>
      </c>
      <c r="J20" s="4"/>
      <c r="K20" s="40">
        <v>0</v>
      </c>
      <c r="L20" s="42"/>
      <c r="M20" s="40">
        <v>0</v>
      </c>
      <c r="N20" s="42"/>
      <c r="O20" s="40">
        <v>0</v>
      </c>
      <c r="P20" s="4"/>
      <c r="Q20" s="5">
        <v>0</v>
      </c>
      <c r="T20" s="31">
        <v>454687494</v>
      </c>
    </row>
    <row r="21" spans="1:20" ht="18.75" hidden="1" x14ac:dyDescent="0.45">
      <c r="A21" s="2" t="s">
        <v>221</v>
      </c>
      <c r="C21" s="7">
        <v>0</v>
      </c>
      <c r="D21" s="4"/>
      <c r="E21" s="7">
        <v>0</v>
      </c>
      <c r="F21" s="4"/>
      <c r="G21" s="7">
        <v>0</v>
      </c>
      <c r="H21" s="4"/>
      <c r="I21" s="7">
        <v>0</v>
      </c>
      <c r="J21" s="4"/>
      <c r="K21" s="40">
        <v>0</v>
      </c>
      <c r="L21" s="42"/>
      <c r="M21" s="40">
        <v>0</v>
      </c>
      <c r="N21" s="42"/>
      <c r="O21" s="40">
        <v>0</v>
      </c>
      <c r="P21" s="4"/>
      <c r="Q21" s="5">
        <v>0</v>
      </c>
      <c r="T21" s="31">
        <v>227140489</v>
      </c>
    </row>
    <row r="22" spans="1:20" ht="18.75" hidden="1" x14ac:dyDescent="0.45">
      <c r="A22" s="2" t="s">
        <v>200</v>
      </c>
      <c r="C22" s="7">
        <v>0</v>
      </c>
      <c r="D22" s="4"/>
      <c r="E22" s="7">
        <v>0</v>
      </c>
      <c r="F22" s="4"/>
      <c r="G22" s="7">
        <v>0</v>
      </c>
      <c r="H22" s="4"/>
      <c r="I22" s="7">
        <v>0</v>
      </c>
      <c r="J22" s="4"/>
      <c r="K22" s="40">
        <v>0</v>
      </c>
      <c r="L22" s="42"/>
      <c r="M22" s="40">
        <v>0</v>
      </c>
      <c r="N22" s="42"/>
      <c r="O22" s="40">
        <v>0</v>
      </c>
      <c r="P22" s="4"/>
      <c r="Q22" s="5">
        <v>0</v>
      </c>
      <c r="T22" s="31">
        <v>142331709</v>
      </c>
    </row>
    <row r="23" spans="1:20" ht="18.75" hidden="1" x14ac:dyDescent="0.45">
      <c r="A23" s="2" t="s">
        <v>222</v>
      </c>
      <c r="C23" s="7">
        <v>0</v>
      </c>
      <c r="D23" s="4"/>
      <c r="E23" s="7">
        <v>0</v>
      </c>
      <c r="F23" s="4"/>
      <c r="G23" s="7">
        <v>0</v>
      </c>
      <c r="H23" s="4"/>
      <c r="I23" s="7">
        <v>0</v>
      </c>
      <c r="J23" s="4"/>
      <c r="K23" s="40">
        <v>0</v>
      </c>
      <c r="L23" s="42"/>
      <c r="M23" s="40">
        <v>0</v>
      </c>
      <c r="N23" s="42"/>
      <c r="O23" s="40">
        <v>0</v>
      </c>
      <c r="P23" s="4"/>
      <c r="Q23" s="5">
        <v>0</v>
      </c>
      <c r="T23" s="31">
        <v>564007</v>
      </c>
    </row>
    <row r="24" spans="1:20" ht="18.75" hidden="1" x14ac:dyDescent="0.45">
      <c r="A24" s="2" t="s">
        <v>223</v>
      </c>
      <c r="C24" s="7">
        <v>0</v>
      </c>
      <c r="D24" s="4"/>
      <c r="E24" s="7">
        <v>0</v>
      </c>
      <c r="F24" s="4"/>
      <c r="G24" s="7">
        <v>0</v>
      </c>
      <c r="H24" s="4"/>
      <c r="I24" s="7">
        <v>0</v>
      </c>
      <c r="J24" s="4"/>
      <c r="K24" s="40">
        <v>0</v>
      </c>
      <c r="L24" s="42"/>
      <c r="M24" s="40">
        <v>0</v>
      </c>
      <c r="N24" s="42"/>
      <c r="O24" s="40">
        <v>0</v>
      </c>
      <c r="P24" s="4"/>
      <c r="Q24" s="5">
        <v>0</v>
      </c>
      <c r="T24" s="30">
        <v>-270505924</v>
      </c>
    </row>
    <row r="25" spans="1:20" ht="18.75" hidden="1" x14ac:dyDescent="0.45">
      <c r="A25" s="2" t="s">
        <v>224</v>
      </c>
      <c r="C25" s="7">
        <v>0</v>
      </c>
      <c r="D25" s="4"/>
      <c r="E25" s="7">
        <v>0</v>
      </c>
      <c r="F25" s="4"/>
      <c r="G25" s="7">
        <v>0</v>
      </c>
      <c r="H25" s="4"/>
      <c r="I25" s="7">
        <v>0</v>
      </c>
      <c r="J25" s="4"/>
      <c r="K25" s="40">
        <v>0</v>
      </c>
      <c r="L25" s="42"/>
      <c r="M25" s="40">
        <v>0</v>
      </c>
      <c r="N25" s="42"/>
      <c r="O25" s="40">
        <v>0</v>
      </c>
      <c r="P25" s="4"/>
      <c r="Q25" s="5">
        <v>0</v>
      </c>
      <c r="T25" s="30">
        <v>24613131</v>
      </c>
    </row>
    <row r="26" spans="1:20" ht="18.75" hidden="1" x14ac:dyDescent="0.45">
      <c r="A26" s="2" t="s">
        <v>203</v>
      </c>
      <c r="C26" s="7">
        <v>0</v>
      </c>
      <c r="D26" s="4"/>
      <c r="E26" s="7">
        <v>0</v>
      </c>
      <c r="F26" s="4"/>
      <c r="G26" s="7">
        <v>0</v>
      </c>
      <c r="H26" s="4"/>
      <c r="I26" s="7">
        <v>0</v>
      </c>
      <c r="J26" s="4"/>
      <c r="K26" s="40">
        <v>0</v>
      </c>
      <c r="L26" s="42"/>
      <c r="M26" s="40">
        <v>0</v>
      </c>
      <c r="N26" s="42"/>
      <c r="O26" s="40">
        <v>0</v>
      </c>
      <c r="P26" s="4"/>
      <c r="Q26" s="5">
        <v>0</v>
      </c>
      <c r="T26" s="30">
        <v>1083112082</v>
      </c>
    </row>
    <row r="27" spans="1:20" ht="18.75" hidden="1" x14ac:dyDescent="0.45">
      <c r="A27" s="2" t="s">
        <v>225</v>
      </c>
      <c r="C27" s="7">
        <v>0</v>
      </c>
      <c r="D27" s="4"/>
      <c r="E27" s="7">
        <v>0</v>
      </c>
      <c r="F27" s="4"/>
      <c r="G27" s="7">
        <v>0</v>
      </c>
      <c r="H27" s="4"/>
      <c r="I27" s="7">
        <v>0</v>
      </c>
      <c r="J27" s="4"/>
      <c r="K27" s="40">
        <v>0</v>
      </c>
      <c r="L27" s="42"/>
      <c r="M27" s="40">
        <v>0</v>
      </c>
      <c r="N27" s="42"/>
      <c r="O27" s="40">
        <v>0</v>
      </c>
      <c r="P27" s="4"/>
      <c r="Q27" s="5">
        <v>0</v>
      </c>
      <c r="T27" s="30">
        <v>-143846187</v>
      </c>
    </row>
    <row r="28" spans="1:20" ht="18.75" hidden="1" x14ac:dyDescent="0.45">
      <c r="A28" s="2" t="s">
        <v>226</v>
      </c>
      <c r="C28" s="7">
        <v>0</v>
      </c>
      <c r="D28" s="4"/>
      <c r="E28" s="7">
        <v>0</v>
      </c>
      <c r="F28" s="4"/>
      <c r="G28" s="7">
        <v>0</v>
      </c>
      <c r="H28" s="4"/>
      <c r="I28" s="7">
        <v>0</v>
      </c>
      <c r="J28" s="4"/>
      <c r="K28" s="40">
        <v>0</v>
      </c>
      <c r="L28" s="42"/>
      <c r="M28" s="40">
        <v>0</v>
      </c>
      <c r="N28" s="42"/>
      <c r="O28" s="40">
        <v>0</v>
      </c>
      <c r="P28" s="4"/>
      <c r="Q28" s="5">
        <v>0</v>
      </c>
      <c r="T28" s="30">
        <v>-44013097</v>
      </c>
    </row>
    <row r="29" spans="1:20" ht="18.75" hidden="1" x14ac:dyDescent="0.45">
      <c r="A29" s="2" t="s">
        <v>227</v>
      </c>
      <c r="C29" s="7">
        <v>0</v>
      </c>
      <c r="D29" s="4"/>
      <c r="E29" s="7">
        <v>0</v>
      </c>
      <c r="F29" s="4"/>
      <c r="G29" s="7">
        <v>0</v>
      </c>
      <c r="H29" s="4"/>
      <c r="I29" s="7">
        <v>0</v>
      </c>
      <c r="J29" s="4"/>
      <c r="K29" s="40">
        <v>0</v>
      </c>
      <c r="L29" s="42"/>
      <c r="M29" s="40">
        <v>0</v>
      </c>
      <c r="N29" s="42"/>
      <c r="O29" s="40">
        <v>0</v>
      </c>
      <c r="P29" s="4"/>
      <c r="Q29" s="5">
        <v>0</v>
      </c>
      <c r="T29" s="30">
        <v>53014127</v>
      </c>
    </row>
    <row r="30" spans="1:20" ht="18.75" hidden="1" x14ac:dyDescent="0.45">
      <c r="A30" s="2" t="s">
        <v>228</v>
      </c>
      <c r="C30" s="7">
        <v>0</v>
      </c>
      <c r="D30" s="4"/>
      <c r="E30" s="7">
        <v>0</v>
      </c>
      <c r="F30" s="4"/>
      <c r="G30" s="7">
        <v>0</v>
      </c>
      <c r="H30" s="4"/>
      <c r="I30" s="7">
        <v>0</v>
      </c>
      <c r="J30" s="4"/>
      <c r="K30" s="40">
        <v>0</v>
      </c>
      <c r="L30" s="42"/>
      <c r="M30" s="40">
        <v>0</v>
      </c>
      <c r="N30" s="42"/>
      <c r="O30" s="40">
        <v>0</v>
      </c>
      <c r="P30" s="4"/>
      <c r="Q30" s="5">
        <v>0</v>
      </c>
      <c r="T30" s="30">
        <v>150948419</v>
      </c>
    </row>
    <row r="31" spans="1:20" ht="18.75" hidden="1" x14ac:dyDescent="0.45">
      <c r="A31" s="2" t="s">
        <v>229</v>
      </c>
      <c r="C31" s="7">
        <v>0</v>
      </c>
      <c r="D31" s="4"/>
      <c r="E31" s="7">
        <v>0</v>
      </c>
      <c r="F31" s="4"/>
      <c r="G31" s="7">
        <v>0</v>
      </c>
      <c r="H31" s="4"/>
      <c r="I31" s="7">
        <v>0</v>
      </c>
      <c r="J31" s="4"/>
      <c r="K31" s="40">
        <v>0</v>
      </c>
      <c r="L31" s="42"/>
      <c r="M31" s="40">
        <v>0</v>
      </c>
      <c r="N31" s="42"/>
      <c r="O31" s="40">
        <v>0</v>
      </c>
      <c r="P31" s="4"/>
      <c r="Q31" s="5">
        <v>0</v>
      </c>
      <c r="T31" s="30">
        <v>-510554697</v>
      </c>
    </row>
    <row r="32" spans="1:20" ht="18.75" hidden="1" x14ac:dyDescent="0.45">
      <c r="A32" s="2" t="s">
        <v>230</v>
      </c>
      <c r="C32" s="7">
        <v>0</v>
      </c>
      <c r="D32" s="4"/>
      <c r="E32" s="7">
        <v>0</v>
      </c>
      <c r="F32" s="4"/>
      <c r="G32" s="7">
        <v>0</v>
      </c>
      <c r="H32" s="4"/>
      <c r="I32" s="7">
        <v>0</v>
      </c>
      <c r="J32" s="4"/>
      <c r="K32" s="40">
        <v>0</v>
      </c>
      <c r="L32" s="42"/>
      <c r="M32" s="40">
        <v>0</v>
      </c>
      <c r="N32" s="42"/>
      <c r="O32" s="40">
        <v>0</v>
      </c>
      <c r="P32" s="4"/>
      <c r="Q32" s="5">
        <v>0</v>
      </c>
      <c r="T32" s="30">
        <v>-541877459</v>
      </c>
    </row>
    <row r="33" spans="1:20" ht="18.75" hidden="1" x14ac:dyDescent="0.45">
      <c r="A33" s="2" t="s">
        <v>231</v>
      </c>
      <c r="C33" s="7">
        <v>0</v>
      </c>
      <c r="D33" s="4"/>
      <c r="E33" s="7">
        <v>0</v>
      </c>
      <c r="F33" s="4"/>
      <c r="G33" s="7">
        <v>0</v>
      </c>
      <c r="H33" s="4"/>
      <c r="I33" s="7">
        <v>0</v>
      </c>
      <c r="J33" s="4"/>
      <c r="K33" s="40">
        <v>0</v>
      </c>
      <c r="L33" s="42"/>
      <c r="M33" s="40">
        <v>0</v>
      </c>
      <c r="N33" s="42"/>
      <c r="O33" s="40">
        <v>0</v>
      </c>
      <c r="P33" s="4"/>
      <c r="Q33" s="5">
        <v>0</v>
      </c>
      <c r="T33" s="30">
        <v>-4916</v>
      </c>
    </row>
    <row r="34" spans="1:20" ht="18.75" hidden="1" x14ac:dyDescent="0.45">
      <c r="A34" s="2" t="s">
        <v>232</v>
      </c>
      <c r="C34" s="7">
        <v>0</v>
      </c>
      <c r="D34" s="4"/>
      <c r="E34" s="7">
        <v>0</v>
      </c>
      <c r="F34" s="4"/>
      <c r="G34" s="7">
        <v>0</v>
      </c>
      <c r="H34" s="4"/>
      <c r="I34" s="7">
        <v>0</v>
      </c>
      <c r="J34" s="4"/>
      <c r="K34" s="40">
        <v>0</v>
      </c>
      <c r="L34" s="42"/>
      <c r="M34" s="40">
        <v>0</v>
      </c>
      <c r="N34" s="42"/>
      <c r="O34" s="40">
        <v>0</v>
      </c>
      <c r="P34" s="4"/>
      <c r="Q34" s="5">
        <v>0</v>
      </c>
      <c r="T34" s="30">
        <v>-8763334</v>
      </c>
    </row>
    <row r="35" spans="1:20" ht="18.75" hidden="1" x14ac:dyDescent="0.45">
      <c r="A35" s="2" t="s">
        <v>233</v>
      </c>
      <c r="C35" s="7">
        <v>0</v>
      </c>
      <c r="D35" s="4"/>
      <c r="E35" s="7">
        <v>0</v>
      </c>
      <c r="F35" s="4"/>
      <c r="G35" s="7">
        <v>0</v>
      </c>
      <c r="H35" s="4"/>
      <c r="I35" s="7">
        <v>0</v>
      </c>
      <c r="J35" s="4"/>
      <c r="K35" s="40">
        <v>0</v>
      </c>
      <c r="L35" s="42"/>
      <c r="M35" s="40">
        <v>0</v>
      </c>
      <c r="N35" s="42"/>
      <c r="O35" s="40">
        <v>0</v>
      </c>
      <c r="P35" s="4"/>
      <c r="Q35" s="5">
        <v>0</v>
      </c>
      <c r="T35" s="30">
        <v>-33001</v>
      </c>
    </row>
    <row r="36" spans="1:20" ht="18.75" hidden="1" x14ac:dyDescent="0.45">
      <c r="A36" s="2" t="s">
        <v>207</v>
      </c>
      <c r="C36" s="7">
        <v>0</v>
      </c>
      <c r="D36" s="4"/>
      <c r="E36" s="7">
        <v>0</v>
      </c>
      <c r="F36" s="4"/>
      <c r="G36" s="7">
        <v>0</v>
      </c>
      <c r="H36" s="4"/>
      <c r="I36" s="7">
        <v>0</v>
      </c>
      <c r="J36" s="4"/>
      <c r="K36" s="40">
        <v>0</v>
      </c>
      <c r="L36" s="42"/>
      <c r="M36" s="40">
        <v>0</v>
      </c>
      <c r="N36" s="42"/>
      <c r="O36" s="40">
        <v>0</v>
      </c>
      <c r="P36" s="4"/>
      <c r="Q36" s="5">
        <v>0</v>
      </c>
      <c r="T36" s="30">
        <v>3889443</v>
      </c>
    </row>
    <row r="37" spans="1:20" ht="18.75" hidden="1" x14ac:dyDescent="0.45">
      <c r="A37" s="2" t="s">
        <v>234</v>
      </c>
      <c r="C37" s="7">
        <v>0</v>
      </c>
      <c r="D37" s="4"/>
      <c r="E37" s="7">
        <v>0</v>
      </c>
      <c r="F37" s="4"/>
      <c r="G37" s="7">
        <v>0</v>
      </c>
      <c r="H37" s="4"/>
      <c r="I37" s="7">
        <v>0</v>
      </c>
      <c r="J37" s="4"/>
      <c r="K37" s="40">
        <v>0</v>
      </c>
      <c r="L37" s="42"/>
      <c r="M37" s="40">
        <v>0</v>
      </c>
      <c r="N37" s="42"/>
      <c r="O37" s="40">
        <v>0</v>
      </c>
      <c r="P37" s="4"/>
      <c r="Q37" s="5">
        <v>0</v>
      </c>
      <c r="T37" s="30">
        <v>-28954813</v>
      </c>
    </row>
    <row r="38" spans="1:20" ht="18.75" hidden="1" x14ac:dyDescent="0.45">
      <c r="A38" s="2" t="s">
        <v>209</v>
      </c>
      <c r="C38" s="7">
        <v>0</v>
      </c>
      <c r="D38" s="4"/>
      <c r="E38" s="7">
        <v>0</v>
      </c>
      <c r="F38" s="4"/>
      <c r="G38" s="7">
        <v>0</v>
      </c>
      <c r="H38" s="4"/>
      <c r="I38" s="7">
        <v>0</v>
      </c>
      <c r="J38" s="4"/>
      <c r="K38" s="40">
        <v>0</v>
      </c>
      <c r="L38" s="42"/>
      <c r="M38" s="40">
        <v>0</v>
      </c>
      <c r="N38" s="42"/>
      <c r="O38" s="40">
        <v>0</v>
      </c>
      <c r="P38" s="4"/>
      <c r="Q38" s="5">
        <v>0</v>
      </c>
      <c r="T38" s="30">
        <v>510</v>
      </c>
    </row>
    <row r="39" spans="1:20" ht="18.75" hidden="1" x14ac:dyDescent="0.45">
      <c r="A39" s="2" t="s">
        <v>235</v>
      </c>
      <c r="C39" s="7">
        <v>0</v>
      </c>
      <c r="D39" s="4"/>
      <c r="E39" s="7">
        <v>0</v>
      </c>
      <c r="F39" s="4"/>
      <c r="G39" s="7">
        <v>0</v>
      </c>
      <c r="H39" s="4"/>
      <c r="I39" s="7">
        <v>0</v>
      </c>
      <c r="J39" s="4"/>
      <c r="K39" s="40">
        <v>0</v>
      </c>
      <c r="L39" s="42"/>
      <c r="M39" s="40">
        <v>0</v>
      </c>
      <c r="N39" s="42"/>
      <c r="O39" s="40">
        <v>0</v>
      </c>
      <c r="P39" s="4"/>
      <c r="Q39" s="5">
        <v>0</v>
      </c>
      <c r="T39" s="30">
        <v>21344052</v>
      </c>
    </row>
    <row r="40" spans="1:20" ht="18.75" hidden="1" x14ac:dyDescent="0.45">
      <c r="A40" s="2" t="s">
        <v>236</v>
      </c>
      <c r="C40" s="7">
        <v>0</v>
      </c>
      <c r="D40" s="4"/>
      <c r="E40" s="7">
        <v>0</v>
      </c>
      <c r="F40" s="4"/>
      <c r="G40" s="7">
        <v>0</v>
      </c>
      <c r="H40" s="4"/>
      <c r="I40" s="7">
        <v>0</v>
      </c>
      <c r="J40" s="4"/>
      <c r="K40" s="40">
        <v>0</v>
      </c>
      <c r="L40" s="42"/>
      <c r="M40" s="40">
        <v>0</v>
      </c>
      <c r="N40" s="42"/>
      <c r="O40" s="40">
        <v>0</v>
      </c>
      <c r="P40" s="4"/>
      <c r="Q40" s="5">
        <v>0</v>
      </c>
      <c r="T40" s="30">
        <v>-3966</v>
      </c>
    </row>
    <row r="41" spans="1:20" ht="18.75" hidden="1" x14ac:dyDescent="0.45">
      <c r="A41" s="2" t="s">
        <v>195</v>
      </c>
      <c r="C41" s="7">
        <v>0</v>
      </c>
      <c r="D41" s="4"/>
      <c r="E41" s="7">
        <v>0</v>
      </c>
      <c r="F41" s="4"/>
      <c r="G41" s="7">
        <v>0</v>
      </c>
      <c r="H41" s="4"/>
      <c r="I41" s="7">
        <v>0</v>
      </c>
      <c r="J41" s="4"/>
      <c r="K41" s="40">
        <v>0</v>
      </c>
      <c r="L41" s="42"/>
      <c r="M41" s="40">
        <v>0</v>
      </c>
      <c r="N41" s="42"/>
      <c r="O41" s="40">
        <v>0</v>
      </c>
      <c r="P41" s="4"/>
      <c r="Q41" s="5">
        <v>0</v>
      </c>
      <c r="T41" s="30">
        <v>805693493</v>
      </c>
    </row>
    <row r="42" spans="1:20" ht="18.75" hidden="1" x14ac:dyDescent="0.45">
      <c r="A42" s="2" t="s">
        <v>237</v>
      </c>
      <c r="C42" s="7">
        <v>0</v>
      </c>
      <c r="D42" s="4"/>
      <c r="E42" s="7">
        <v>0</v>
      </c>
      <c r="F42" s="4"/>
      <c r="G42" s="7">
        <v>0</v>
      </c>
      <c r="H42" s="4"/>
      <c r="I42" s="7">
        <v>0</v>
      </c>
      <c r="J42" s="4"/>
      <c r="K42" s="40">
        <v>0</v>
      </c>
      <c r="L42" s="42"/>
      <c r="M42" s="40">
        <v>0</v>
      </c>
      <c r="N42" s="42"/>
      <c r="O42" s="40">
        <v>0</v>
      </c>
      <c r="P42" s="4"/>
      <c r="Q42" s="5">
        <v>0</v>
      </c>
      <c r="T42" s="30">
        <v>55868592</v>
      </c>
    </row>
    <row r="43" spans="1:20" ht="18.75" hidden="1" x14ac:dyDescent="0.45">
      <c r="A43" s="2" t="s">
        <v>197</v>
      </c>
      <c r="C43" s="7">
        <v>0</v>
      </c>
      <c r="D43" s="4"/>
      <c r="E43" s="7">
        <v>0</v>
      </c>
      <c r="F43" s="4"/>
      <c r="G43" s="7">
        <v>0</v>
      </c>
      <c r="H43" s="4"/>
      <c r="I43" s="7">
        <v>0</v>
      </c>
      <c r="J43" s="4"/>
      <c r="K43" s="40">
        <v>0</v>
      </c>
      <c r="L43" s="42"/>
      <c r="M43" s="40">
        <v>0</v>
      </c>
      <c r="N43" s="42"/>
      <c r="O43" s="40">
        <v>0</v>
      </c>
      <c r="P43" s="4"/>
      <c r="Q43" s="5">
        <v>0</v>
      </c>
      <c r="T43" s="30">
        <v>376049272</v>
      </c>
    </row>
    <row r="44" spans="1:20" ht="18.75" hidden="1" x14ac:dyDescent="0.45">
      <c r="A44" s="2" t="s">
        <v>238</v>
      </c>
      <c r="C44" s="7">
        <v>0</v>
      </c>
      <c r="D44" s="4"/>
      <c r="E44" s="7">
        <v>0</v>
      </c>
      <c r="F44" s="4"/>
      <c r="G44" s="7">
        <v>0</v>
      </c>
      <c r="H44" s="4"/>
      <c r="I44" s="7">
        <v>0</v>
      </c>
      <c r="J44" s="4"/>
      <c r="K44" s="40">
        <v>0</v>
      </c>
      <c r="L44" s="42"/>
      <c r="M44" s="40">
        <v>0</v>
      </c>
      <c r="N44" s="42"/>
      <c r="O44" s="40">
        <v>0</v>
      </c>
      <c r="P44" s="4"/>
      <c r="Q44" s="5">
        <v>0</v>
      </c>
      <c r="T44" s="30">
        <v>67924444</v>
      </c>
    </row>
    <row r="45" spans="1:20" ht="18.75" hidden="1" x14ac:dyDescent="0.45">
      <c r="A45" s="2" t="s">
        <v>239</v>
      </c>
      <c r="C45" s="7">
        <v>0</v>
      </c>
      <c r="D45" s="4"/>
      <c r="E45" s="7">
        <v>0</v>
      </c>
      <c r="F45" s="4"/>
      <c r="G45" s="7">
        <v>0</v>
      </c>
      <c r="H45" s="4"/>
      <c r="I45" s="7">
        <v>0</v>
      </c>
      <c r="J45" s="4"/>
      <c r="K45" s="40">
        <v>0</v>
      </c>
      <c r="L45" s="42"/>
      <c r="M45" s="40">
        <v>0</v>
      </c>
      <c r="N45" s="42"/>
      <c r="O45" s="40">
        <v>0</v>
      </c>
      <c r="P45" s="4"/>
      <c r="Q45" s="5">
        <v>0</v>
      </c>
      <c r="T45" s="30">
        <v>-90332041</v>
      </c>
    </row>
    <row r="46" spans="1:20" ht="18.75" hidden="1" x14ac:dyDescent="0.45">
      <c r="A46" s="2" t="s">
        <v>240</v>
      </c>
      <c r="C46" s="7">
        <v>0</v>
      </c>
      <c r="D46" s="4"/>
      <c r="E46" s="7">
        <v>0</v>
      </c>
      <c r="F46" s="4"/>
      <c r="G46" s="7">
        <v>0</v>
      </c>
      <c r="H46" s="4"/>
      <c r="I46" s="7">
        <v>0</v>
      </c>
      <c r="J46" s="4"/>
      <c r="K46" s="40">
        <v>0</v>
      </c>
      <c r="L46" s="42"/>
      <c r="M46" s="40">
        <v>0</v>
      </c>
      <c r="N46" s="42"/>
      <c r="O46" s="40">
        <v>0</v>
      </c>
      <c r="P46" s="4"/>
      <c r="Q46" s="5">
        <v>0</v>
      </c>
      <c r="T46" s="30">
        <v>-172174320</v>
      </c>
    </row>
    <row r="47" spans="1:20" ht="18.75" hidden="1" x14ac:dyDescent="0.45">
      <c r="A47" s="2" t="s">
        <v>241</v>
      </c>
      <c r="C47" s="7">
        <v>0</v>
      </c>
      <c r="D47" s="4"/>
      <c r="E47" s="7">
        <v>0</v>
      </c>
      <c r="F47" s="4"/>
      <c r="G47" s="7">
        <v>0</v>
      </c>
      <c r="H47" s="4"/>
      <c r="I47" s="7">
        <v>0</v>
      </c>
      <c r="J47" s="4"/>
      <c r="K47" s="40">
        <v>0</v>
      </c>
      <c r="L47" s="42"/>
      <c r="M47" s="40">
        <v>0</v>
      </c>
      <c r="N47" s="42"/>
      <c r="O47" s="40">
        <v>0</v>
      </c>
      <c r="P47" s="4"/>
      <c r="Q47" s="5">
        <v>0</v>
      </c>
      <c r="T47" s="30">
        <v>208285982</v>
      </c>
    </row>
    <row r="48" spans="1:20" ht="18.75" hidden="1" x14ac:dyDescent="0.45">
      <c r="A48" s="2" t="s">
        <v>242</v>
      </c>
      <c r="C48" s="7">
        <v>0</v>
      </c>
      <c r="D48" s="4"/>
      <c r="E48" s="7">
        <v>0</v>
      </c>
      <c r="F48" s="4"/>
      <c r="G48" s="7">
        <v>0</v>
      </c>
      <c r="H48" s="4"/>
      <c r="I48" s="7">
        <v>0</v>
      </c>
      <c r="J48" s="4"/>
      <c r="K48" s="40">
        <v>0</v>
      </c>
      <c r="L48" s="42"/>
      <c r="M48" s="40">
        <v>0</v>
      </c>
      <c r="N48" s="42"/>
      <c r="O48" s="40">
        <v>0</v>
      </c>
      <c r="P48" s="4"/>
      <c r="Q48" s="5">
        <v>0</v>
      </c>
      <c r="T48" s="30">
        <v>-136727614</v>
      </c>
    </row>
    <row r="49" spans="1:19" ht="18.75" x14ac:dyDescent="0.45">
      <c r="A49" s="2" t="s">
        <v>45</v>
      </c>
      <c r="C49" s="19">
        <v>266772</v>
      </c>
      <c r="D49" s="19"/>
      <c r="E49" s="19">
        <v>174170541866</v>
      </c>
      <c r="F49" s="19"/>
      <c r="G49" s="19">
        <v>173637094571</v>
      </c>
      <c r="H49" s="19"/>
      <c r="I49" s="19">
        <v>533447295</v>
      </c>
      <c r="J49" s="19"/>
      <c r="K49" s="19">
        <v>266772</v>
      </c>
      <c r="L49" s="19"/>
      <c r="M49" s="19">
        <v>174170541866</v>
      </c>
      <c r="N49" s="19"/>
      <c r="O49" s="19">
        <v>157184237274</v>
      </c>
      <c r="P49" s="19"/>
      <c r="Q49" s="19">
        <v>16986304592</v>
      </c>
    </row>
    <row r="50" spans="1:19" ht="18.75" x14ac:dyDescent="0.45">
      <c r="A50" s="2" t="s">
        <v>48</v>
      </c>
      <c r="C50" s="19">
        <v>65410</v>
      </c>
      <c r="D50" s="19"/>
      <c r="E50" s="19">
        <v>41920275982</v>
      </c>
      <c r="F50" s="19"/>
      <c r="G50" s="19">
        <v>41452025268</v>
      </c>
      <c r="H50" s="19"/>
      <c r="I50" s="19">
        <v>468250714</v>
      </c>
      <c r="J50" s="19"/>
      <c r="K50" s="19">
        <v>65410</v>
      </c>
      <c r="L50" s="19"/>
      <c r="M50" s="19">
        <v>41920275982</v>
      </c>
      <c r="N50" s="19"/>
      <c r="O50" s="19">
        <v>37572149559</v>
      </c>
      <c r="P50" s="19"/>
      <c r="Q50" s="19">
        <v>4348126423</v>
      </c>
    </row>
    <row r="51" spans="1:19" ht="18.75" x14ac:dyDescent="0.45">
      <c r="A51" s="2" t="s">
        <v>51</v>
      </c>
      <c r="C51" s="19">
        <v>125500</v>
      </c>
      <c r="D51" s="19"/>
      <c r="E51" s="19">
        <v>97872257437</v>
      </c>
      <c r="F51" s="19"/>
      <c r="G51" s="19">
        <v>97621302931</v>
      </c>
      <c r="H51" s="19"/>
      <c r="I51" s="19">
        <v>250954506</v>
      </c>
      <c r="J51" s="19"/>
      <c r="K51" s="19">
        <v>125500</v>
      </c>
      <c r="L51" s="19"/>
      <c r="M51" s="19">
        <v>97872257437</v>
      </c>
      <c r="N51" s="19"/>
      <c r="O51" s="19">
        <v>87910932286</v>
      </c>
      <c r="P51" s="19"/>
      <c r="Q51" s="19">
        <v>9961325151</v>
      </c>
    </row>
    <row r="52" spans="1:19" ht="18.75" x14ac:dyDescent="0.45">
      <c r="A52" s="2" t="s">
        <v>70</v>
      </c>
      <c r="C52" s="19">
        <v>1000</v>
      </c>
      <c r="D52" s="19"/>
      <c r="E52" s="19">
        <v>999818750</v>
      </c>
      <c r="F52" s="19"/>
      <c r="G52" s="19">
        <v>983821650</v>
      </c>
      <c r="H52" s="19"/>
      <c r="I52" s="19">
        <v>15997100</v>
      </c>
      <c r="J52" s="19"/>
      <c r="K52" s="19">
        <v>1000</v>
      </c>
      <c r="L52" s="19"/>
      <c r="M52" s="19">
        <v>999818750</v>
      </c>
      <c r="N52" s="19"/>
      <c r="O52" s="19">
        <v>980177625</v>
      </c>
      <c r="P52" s="19"/>
      <c r="Q52" s="19">
        <v>19641125</v>
      </c>
    </row>
    <row r="53" spans="1:19" ht="18.75" x14ac:dyDescent="0.45">
      <c r="A53" s="2" t="s">
        <v>21</v>
      </c>
      <c r="C53" s="19">
        <v>45170</v>
      </c>
      <c r="D53" s="19"/>
      <c r="E53" s="19">
        <v>29920197851</v>
      </c>
      <c r="F53" s="19"/>
      <c r="G53" s="19">
        <v>30849835586</v>
      </c>
      <c r="H53" s="19"/>
      <c r="I53" s="19">
        <v>-929637734</v>
      </c>
      <c r="J53" s="19"/>
      <c r="K53" s="19">
        <v>45170</v>
      </c>
      <c r="L53" s="19"/>
      <c r="M53" s="19">
        <v>29920197851</v>
      </c>
      <c r="N53" s="19"/>
      <c r="O53" s="19">
        <v>28868798627</v>
      </c>
      <c r="P53" s="19"/>
      <c r="Q53" s="19">
        <v>1051399224</v>
      </c>
    </row>
    <row r="54" spans="1:19" ht="18.75" x14ac:dyDescent="0.45">
      <c r="A54" s="2" t="s">
        <v>56</v>
      </c>
      <c r="C54" s="19">
        <v>38458</v>
      </c>
      <c r="D54" s="19"/>
      <c r="E54" s="19">
        <v>27454035054</v>
      </c>
      <c r="F54" s="19"/>
      <c r="G54" s="19">
        <v>27257742548</v>
      </c>
      <c r="H54" s="19"/>
      <c r="I54" s="19">
        <v>196292506</v>
      </c>
      <c r="J54" s="19"/>
      <c r="K54" s="19">
        <v>38458</v>
      </c>
      <c r="L54" s="19"/>
      <c r="M54" s="19">
        <v>27454035054</v>
      </c>
      <c r="N54" s="19"/>
      <c r="O54" s="19">
        <v>25246565100</v>
      </c>
      <c r="P54" s="19"/>
      <c r="Q54" s="19">
        <v>2207469954</v>
      </c>
    </row>
    <row r="55" spans="1:19" ht="18.75" x14ac:dyDescent="0.45">
      <c r="A55" s="2" t="s">
        <v>74</v>
      </c>
      <c r="C55" s="19">
        <v>4100</v>
      </c>
      <c r="D55" s="19"/>
      <c r="E55" s="19">
        <v>3935286600</v>
      </c>
      <c r="F55" s="19"/>
      <c r="G55" s="19">
        <v>4052115420</v>
      </c>
      <c r="H55" s="19"/>
      <c r="I55" s="19">
        <v>-116828820</v>
      </c>
      <c r="J55" s="19"/>
      <c r="K55" s="19">
        <v>4100</v>
      </c>
      <c r="L55" s="19"/>
      <c r="M55" s="19">
        <v>3935286600</v>
      </c>
      <c r="N55" s="19"/>
      <c r="O55" s="19">
        <v>3775684218</v>
      </c>
      <c r="P55" s="19"/>
      <c r="Q55" s="19">
        <v>159602382</v>
      </c>
    </row>
    <row r="56" spans="1:19" ht="18.75" x14ac:dyDescent="0.45">
      <c r="A56" s="2" t="s">
        <v>59</v>
      </c>
      <c r="C56" s="19">
        <v>100</v>
      </c>
      <c r="D56" s="19"/>
      <c r="E56" s="19">
        <v>100981693</v>
      </c>
      <c r="F56" s="19"/>
      <c r="G56" s="19">
        <v>103491238</v>
      </c>
      <c r="H56" s="19"/>
      <c r="I56" s="19">
        <v>-2509544</v>
      </c>
      <c r="J56" s="19"/>
      <c r="K56" s="19">
        <v>100</v>
      </c>
      <c r="L56" s="19"/>
      <c r="M56" s="19">
        <v>100981693</v>
      </c>
      <c r="N56" s="19"/>
      <c r="O56" s="19">
        <v>103528759</v>
      </c>
      <c r="P56" s="19"/>
      <c r="Q56" s="19">
        <v>-2547066</v>
      </c>
    </row>
    <row r="57" spans="1:19" ht="18.75" x14ac:dyDescent="0.45">
      <c r="A57" s="2" t="s">
        <v>90</v>
      </c>
      <c r="C57" s="19">
        <v>1839750</v>
      </c>
      <c r="D57" s="19"/>
      <c r="E57" s="19">
        <v>585656889196</v>
      </c>
      <c r="F57" s="19"/>
      <c r="G57" s="19">
        <v>576152277539</v>
      </c>
      <c r="H57" s="19"/>
      <c r="I57" s="19">
        <v>9504611657</v>
      </c>
      <c r="J57" s="19"/>
      <c r="K57" s="19">
        <v>1839750</v>
      </c>
      <c r="L57" s="19"/>
      <c r="M57" s="19">
        <v>585656889196</v>
      </c>
      <c r="N57" s="19"/>
      <c r="O57" s="19">
        <v>499999896000</v>
      </c>
      <c r="P57" s="19"/>
      <c r="Q57" s="19">
        <v>85656993196</v>
      </c>
      <c r="S57" s="21"/>
    </row>
    <row r="58" spans="1:19" ht="18.75" x14ac:dyDescent="0.45">
      <c r="A58" s="2" t="s">
        <v>81</v>
      </c>
      <c r="C58" s="30">
        <v>0</v>
      </c>
      <c r="D58" s="30"/>
      <c r="E58" s="30">
        <v>0</v>
      </c>
      <c r="F58" s="30"/>
      <c r="G58" s="30">
        <v>0</v>
      </c>
      <c r="H58" s="30"/>
      <c r="I58" s="30">
        <v>0</v>
      </c>
      <c r="J58" s="19"/>
      <c r="K58" s="19">
        <v>539300</v>
      </c>
      <c r="L58" s="19"/>
      <c r="M58" s="19">
        <v>539202251875</v>
      </c>
      <c r="N58" s="19"/>
      <c r="O58" s="19">
        <v>500412395579</v>
      </c>
      <c r="P58" s="19"/>
      <c r="Q58" s="19">
        <v>38789856296</v>
      </c>
    </row>
    <row r="59" spans="1:19" ht="18.75" x14ac:dyDescent="0.45">
      <c r="A59" s="2" t="s">
        <v>87</v>
      </c>
      <c r="C59" s="30">
        <v>0</v>
      </c>
      <c r="D59" s="30"/>
      <c r="E59" s="30">
        <v>0</v>
      </c>
      <c r="F59" s="30"/>
      <c r="G59" s="30">
        <v>0</v>
      </c>
      <c r="H59" s="30"/>
      <c r="I59" s="30">
        <v>0</v>
      </c>
      <c r="J59" s="19"/>
      <c r="K59" s="19">
        <v>336280</v>
      </c>
      <c r="L59" s="19"/>
      <c r="M59" s="19">
        <v>337621418904</v>
      </c>
      <c r="N59" s="19"/>
      <c r="O59" s="19">
        <v>336219049250</v>
      </c>
      <c r="P59" s="19"/>
      <c r="Q59" s="19">
        <v>1402369654</v>
      </c>
    </row>
    <row r="60" spans="1:19" ht="18.75" x14ac:dyDescent="0.45">
      <c r="A60" s="2" t="s">
        <v>84</v>
      </c>
      <c r="C60" s="30">
        <v>0</v>
      </c>
      <c r="D60" s="30"/>
      <c r="E60" s="30">
        <v>0</v>
      </c>
      <c r="F60" s="30"/>
      <c r="G60" s="30">
        <v>0</v>
      </c>
      <c r="H60" s="30"/>
      <c r="I60" s="30">
        <v>0</v>
      </c>
      <c r="J60" s="19"/>
      <c r="K60" s="19">
        <v>1500</v>
      </c>
      <c r="L60" s="19"/>
      <c r="M60" s="19">
        <v>1499726625</v>
      </c>
      <c r="N60" s="19"/>
      <c r="O60" s="19">
        <v>1499728125</v>
      </c>
      <c r="P60" s="19"/>
      <c r="Q60" s="19">
        <v>-1500</v>
      </c>
    </row>
    <row r="61" spans="1:19" ht="18.75" x14ac:dyDescent="0.45">
      <c r="A61" s="2" t="s">
        <v>41</v>
      </c>
      <c r="C61" s="30">
        <v>0</v>
      </c>
      <c r="D61" s="30"/>
      <c r="E61" s="30">
        <v>0</v>
      </c>
      <c r="F61" s="30"/>
      <c r="G61" s="30">
        <v>0</v>
      </c>
      <c r="H61" s="30"/>
      <c r="I61" s="30">
        <v>0</v>
      </c>
      <c r="J61" s="19"/>
      <c r="K61" s="19">
        <v>154095</v>
      </c>
      <c r="L61" s="19"/>
      <c r="M61" s="19">
        <v>154067070281</v>
      </c>
      <c r="N61" s="19"/>
      <c r="O61" s="19">
        <v>144582733885</v>
      </c>
      <c r="P61" s="19"/>
      <c r="Q61" s="19">
        <v>9484336396</v>
      </c>
    </row>
    <row r="62" spans="1:19" ht="18.75" x14ac:dyDescent="0.45">
      <c r="A62" s="2" t="s">
        <v>65</v>
      </c>
      <c r="C62" s="30">
        <v>0</v>
      </c>
      <c r="D62" s="30"/>
      <c r="E62" s="30">
        <v>0</v>
      </c>
      <c r="F62" s="30"/>
      <c r="G62" s="30">
        <v>0</v>
      </c>
      <c r="H62" s="30"/>
      <c r="I62" s="30">
        <v>0</v>
      </c>
      <c r="J62" s="19"/>
      <c r="K62" s="19">
        <v>1300000</v>
      </c>
      <c r="L62" s="19"/>
      <c r="M62" s="19">
        <v>1299764375000</v>
      </c>
      <c r="N62" s="19"/>
      <c r="O62" s="19">
        <v>1229859000000</v>
      </c>
      <c r="P62" s="19"/>
      <c r="Q62" s="19">
        <v>69905375000</v>
      </c>
    </row>
    <row r="63" spans="1:19" ht="18.75" x14ac:dyDescent="0.45">
      <c r="A63" s="2" t="s">
        <v>62</v>
      </c>
      <c r="C63" s="30">
        <v>0</v>
      </c>
      <c r="D63" s="30"/>
      <c r="E63" s="30">
        <v>0</v>
      </c>
      <c r="F63" s="30"/>
      <c r="G63" s="30">
        <v>0</v>
      </c>
      <c r="H63" s="30"/>
      <c r="I63" s="30">
        <v>0</v>
      </c>
      <c r="J63" s="19"/>
      <c r="K63" s="19">
        <v>1300000</v>
      </c>
      <c r="L63" s="19"/>
      <c r="M63" s="19">
        <v>1299764375000</v>
      </c>
      <c r="N63" s="19"/>
      <c r="O63" s="19">
        <v>1232257500000</v>
      </c>
      <c r="P63" s="19"/>
      <c r="Q63" s="19">
        <v>67506875000</v>
      </c>
    </row>
    <row r="64" spans="1:19" ht="18.75" x14ac:dyDescent="0.45">
      <c r="A64" s="2" t="s">
        <v>67</v>
      </c>
      <c r="C64" s="30">
        <v>0</v>
      </c>
      <c r="D64" s="30"/>
      <c r="E64" s="30">
        <v>0</v>
      </c>
      <c r="F64" s="30"/>
      <c r="G64" s="30">
        <v>0</v>
      </c>
      <c r="H64" s="30"/>
      <c r="I64" s="30">
        <v>0</v>
      </c>
      <c r="J64" s="19"/>
      <c r="K64" s="19">
        <v>1596900</v>
      </c>
      <c r="L64" s="19"/>
      <c r="M64" s="19">
        <v>1596610561875</v>
      </c>
      <c r="N64" s="19"/>
      <c r="O64" s="19">
        <v>1454404527400</v>
      </c>
      <c r="P64" s="19"/>
      <c r="Q64" s="19">
        <v>142206034475</v>
      </c>
    </row>
    <row r="65" spans="1:19" ht="18.75" x14ac:dyDescent="0.45">
      <c r="A65" s="2" t="s">
        <v>93</v>
      </c>
      <c r="C65" s="30">
        <v>0</v>
      </c>
      <c r="D65" s="30"/>
      <c r="E65" s="30">
        <v>0</v>
      </c>
      <c r="F65" s="30"/>
      <c r="G65" s="30">
        <v>0</v>
      </c>
      <c r="H65" s="30"/>
      <c r="I65" s="30">
        <v>0</v>
      </c>
      <c r="J65" s="19"/>
      <c r="K65" s="19">
        <v>200</v>
      </c>
      <c r="L65" s="19"/>
      <c r="M65" s="19">
        <v>395712900</v>
      </c>
      <c r="N65" s="19"/>
      <c r="O65" s="19">
        <v>396287100</v>
      </c>
      <c r="P65" s="19"/>
      <c r="Q65" s="19">
        <f>-574200-630</f>
        <v>-574830</v>
      </c>
    </row>
    <row r="66" spans="1:19" ht="18.75" x14ac:dyDescent="0.45">
      <c r="A66" s="2" t="s">
        <v>25</v>
      </c>
      <c r="C66" s="19">
        <v>0</v>
      </c>
      <c r="D66" s="19"/>
      <c r="E66" s="19">
        <v>0</v>
      </c>
      <c r="F66" s="19"/>
      <c r="G66" s="19">
        <v>3305098843</v>
      </c>
      <c r="H66" s="19"/>
      <c r="I66" s="19">
        <v>-3305098843</v>
      </c>
      <c r="J66" s="19"/>
      <c r="K66" s="19">
        <v>0</v>
      </c>
      <c r="L66" s="19"/>
      <c r="M66" s="19">
        <v>0</v>
      </c>
      <c r="N66" s="19"/>
      <c r="O66" s="19">
        <v>0</v>
      </c>
      <c r="P66" s="19"/>
      <c r="Q66" s="19">
        <v>0</v>
      </c>
    </row>
    <row r="67" spans="1:19" ht="18.75" x14ac:dyDescent="0.45">
      <c r="A67" s="2" t="s">
        <v>26</v>
      </c>
      <c r="C67" s="19">
        <v>0</v>
      </c>
      <c r="D67" s="19"/>
      <c r="E67" s="19">
        <v>0</v>
      </c>
      <c r="F67" s="19"/>
      <c r="G67" s="19">
        <v>3325319088</v>
      </c>
      <c r="H67" s="19"/>
      <c r="I67" s="19">
        <f>-3325319088-5</f>
        <v>-3325319093</v>
      </c>
      <c r="J67" s="19"/>
      <c r="K67" s="19">
        <v>0</v>
      </c>
      <c r="L67" s="19"/>
      <c r="M67" s="19">
        <v>0</v>
      </c>
      <c r="N67" s="19"/>
      <c r="O67" s="19">
        <v>0</v>
      </c>
      <c r="P67" s="19"/>
      <c r="Q67" s="19">
        <v>0</v>
      </c>
    </row>
    <row r="68" spans="1:19" ht="18.75" x14ac:dyDescent="0.45">
      <c r="A68" s="2" t="s">
        <v>282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>SUM(T16:T48)</f>
        <v>939647373</v>
      </c>
    </row>
    <row r="69" spans="1:19" ht="18.75" thickBot="1" x14ac:dyDescent="0.45">
      <c r="C69" s="9">
        <f>SUM(C8:C67)</f>
        <v>61410983</v>
      </c>
      <c r="E69" s="9">
        <f>SUM(E8:E67)</f>
        <v>1658677936631</v>
      </c>
      <c r="G69" s="9">
        <f>SUM(G8:G67)</f>
        <v>1653572447852</v>
      </c>
      <c r="I69" s="48">
        <f>SUM(I8:I67)</f>
        <v>5105488779</v>
      </c>
      <c r="J69" s="28"/>
      <c r="K69" s="48">
        <f>SUM(K8:K67)</f>
        <v>66639258</v>
      </c>
      <c r="L69" s="28"/>
      <c r="M69" s="48">
        <f>SUM(M8:M67)</f>
        <v>6887603434805</v>
      </c>
      <c r="N69" s="28"/>
      <c r="O69" s="48">
        <f>SUM(O8:O67)</f>
        <v>6439542298483</v>
      </c>
      <c r="P69" s="28"/>
      <c r="Q69" s="48">
        <f>SUM(Q8:Q68)</f>
        <v>449820086026</v>
      </c>
      <c r="S69" s="3"/>
    </row>
    <row r="70" spans="1:19" ht="18.75" thickTop="1" x14ac:dyDescent="0.4"/>
    <row r="71" spans="1:19" x14ac:dyDescent="0.4">
      <c r="I71" s="3"/>
    </row>
    <row r="72" spans="1:19" x14ac:dyDescent="0.4">
      <c r="Q72" s="27"/>
    </row>
    <row r="73" spans="1:19" x14ac:dyDescent="0.4">
      <c r="Q73" s="28"/>
    </row>
    <row r="74" spans="1:19" x14ac:dyDescent="0.4">
      <c r="I74" s="3"/>
      <c r="Q74" s="28"/>
    </row>
    <row r="75" spans="1:19" x14ac:dyDescent="0.4">
      <c r="Q75" s="29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'درآمد ناشی از تغییر قیمت اوراق'!Print_Area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2021-12-01T11:09:29Z</cp:lastPrinted>
  <dcterms:created xsi:type="dcterms:W3CDTF">2021-11-22T12:24:29Z</dcterms:created>
  <dcterms:modified xsi:type="dcterms:W3CDTF">2021-12-01T11:30:42Z</dcterms:modified>
</cp:coreProperties>
</file>