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"/>
    </mc:Choice>
  </mc:AlternateContent>
  <xr:revisionPtr revIDLastSave="0" documentId="13_ncr:1_{4A1B79F6-51DA-412B-A424-B6E22F85DA46}" xr6:coauthVersionLast="45" xr6:coauthVersionMax="45" xr10:uidLastSave="{00000000-0000-0000-0000-000000000000}"/>
  <bookViews>
    <workbookView xWindow="645" yWindow="1005" windowWidth="26880" windowHeight="1389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_FilterDatabase" localSheetId="10" hidden="1">'سرمایه‌گذاری در سهام'!$A$8:$U$52</definedName>
    <definedName name="_xlnm._FilterDatabase" localSheetId="6" hidden="1">'سود اوراق بهادار و سپرده بانکی'!$A$8:$S$48</definedName>
    <definedName name="_xlnm.Print_Area" localSheetId="9">'درآمد ناشی از فروش'!$A$1:$R$64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5" i="13" l="1"/>
  <c r="O18" i="12" l="1"/>
  <c r="O34" i="12"/>
  <c r="Q68" i="9"/>
  <c r="G53" i="11"/>
  <c r="C53" i="11"/>
  <c r="Q53" i="11"/>
  <c r="M53" i="11"/>
  <c r="P63" i="10"/>
  <c r="J63" i="10"/>
  <c r="R62" i="10"/>
  <c r="R63" i="10" s="1"/>
  <c r="M9" i="7"/>
  <c r="M23" i="7"/>
  <c r="M10" i="7"/>
  <c r="M24" i="7"/>
  <c r="M11" i="7"/>
  <c r="M25" i="7"/>
  <c r="M12" i="7"/>
  <c r="M26" i="7"/>
  <c r="M13" i="7"/>
  <c r="M27" i="7"/>
  <c r="M28" i="7"/>
  <c r="M29" i="7"/>
  <c r="M14" i="7"/>
  <c r="M30" i="7"/>
  <c r="M31" i="7"/>
  <c r="M32" i="7"/>
  <c r="M15" i="7"/>
  <c r="M33" i="7"/>
  <c r="M34" i="7"/>
  <c r="M16" i="7"/>
  <c r="M17" i="7"/>
  <c r="M35" i="7"/>
  <c r="M18" i="7"/>
  <c r="M36" i="7"/>
  <c r="M37" i="7"/>
  <c r="M19" i="7"/>
  <c r="M38" i="7"/>
  <c r="M39" i="7"/>
  <c r="M22" i="7"/>
  <c r="M40" i="7"/>
  <c r="M21" i="7"/>
  <c r="M41" i="7"/>
  <c r="M20" i="7"/>
  <c r="M42" i="7"/>
  <c r="M43" i="7"/>
  <c r="M44" i="7"/>
  <c r="M45" i="7"/>
  <c r="M46" i="7"/>
  <c r="M47" i="7"/>
  <c r="M48" i="7"/>
  <c r="M8" i="7"/>
  <c r="S25" i="7"/>
  <c r="S12" i="7"/>
  <c r="S26" i="7"/>
  <c r="S13" i="7"/>
  <c r="S27" i="7"/>
  <c r="S28" i="7"/>
  <c r="S29" i="7"/>
  <c r="S14" i="7"/>
  <c r="S30" i="7"/>
  <c r="S31" i="7"/>
  <c r="S32" i="7"/>
  <c r="S15" i="7"/>
  <c r="S33" i="7"/>
  <c r="S34" i="7"/>
  <c r="S16" i="7"/>
  <c r="S17" i="7"/>
  <c r="S35" i="7"/>
  <c r="S18" i="7"/>
  <c r="S36" i="7"/>
  <c r="S37" i="7"/>
  <c r="S19" i="7"/>
  <c r="S38" i="7"/>
  <c r="S39" i="7"/>
  <c r="S22" i="7"/>
  <c r="S40" i="7"/>
  <c r="S21" i="7"/>
  <c r="S41" i="7"/>
  <c r="S20" i="7"/>
  <c r="S42" i="7"/>
  <c r="S43" i="7"/>
  <c r="S44" i="7"/>
  <c r="S45" i="7"/>
  <c r="S46" i="7"/>
  <c r="S47" i="7"/>
  <c r="S48" i="7"/>
  <c r="S9" i="7"/>
  <c r="S23" i="7"/>
  <c r="S10" i="7"/>
  <c r="S24" i="7"/>
  <c r="S11" i="7"/>
  <c r="S8" i="7"/>
  <c r="U53" i="11"/>
  <c r="S53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K53" i="11"/>
  <c r="K32" i="11"/>
  <c r="I43" i="11"/>
  <c r="I44" i="11"/>
  <c r="I45" i="11"/>
  <c r="I46" i="11"/>
  <c r="I47" i="11"/>
  <c r="I48" i="11"/>
  <c r="I49" i="11"/>
  <c r="I50" i="11"/>
  <c r="I51" i="11"/>
  <c r="I52" i="11"/>
  <c r="I37" i="11"/>
  <c r="I38" i="11"/>
  <c r="I39" i="11"/>
  <c r="I40" i="11"/>
  <c r="I41" i="11"/>
  <c r="I42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K24" i="11" s="1"/>
  <c r="I25" i="11"/>
  <c r="I26" i="11"/>
  <c r="I27" i="11"/>
  <c r="I28" i="11"/>
  <c r="I29" i="11"/>
  <c r="I30" i="11"/>
  <c r="I31" i="11"/>
  <c r="I32" i="11"/>
  <c r="I33" i="11"/>
  <c r="I34" i="11"/>
  <c r="I35" i="11"/>
  <c r="I36" i="11"/>
  <c r="K40" i="11"/>
  <c r="K20" i="11"/>
  <c r="K19" i="11"/>
  <c r="K8" i="11"/>
  <c r="C34" i="12"/>
  <c r="E35" i="13"/>
  <c r="E53" i="11"/>
  <c r="S8" i="11"/>
  <c r="I8" i="11"/>
  <c r="I68" i="9"/>
  <c r="O53" i="11"/>
  <c r="M49" i="7" l="1"/>
  <c r="S49" i="7"/>
  <c r="I53" i="11"/>
  <c r="H63" i="10"/>
  <c r="F63" i="10"/>
  <c r="D63" i="10"/>
  <c r="M68" i="9" l="1"/>
  <c r="K68" i="9"/>
  <c r="C68" i="9"/>
  <c r="E68" i="9"/>
  <c r="E67" i="9"/>
  <c r="M67" i="9"/>
  <c r="G9" i="9"/>
  <c r="G10" i="9"/>
  <c r="G11" i="9"/>
  <c r="G12" i="9"/>
  <c r="G13" i="9"/>
  <c r="G8" i="9"/>
  <c r="Q65" i="9"/>
  <c r="L63" i="10"/>
  <c r="N63" i="10"/>
  <c r="P14" i="10" l="1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8" i="10"/>
  <c r="P29" i="10"/>
  <c r="P30" i="10"/>
  <c r="P31" i="10"/>
  <c r="P32" i="10"/>
  <c r="P33" i="10"/>
  <c r="P34" i="10"/>
  <c r="P35" i="10"/>
  <c r="P36" i="10"/>
  <c r="P37" i="10"/>
  <c r="P38" i="10"/>
  <c r="P39" i="10"/>
  <c r="P10" i="10"/>
  <c r="P40" i="10"/>
  <c r="P41" i="10"/>
  <c r="P42" i="10"/>
  <c r="P43" i="10"/>
  <c r="P44" i="10"/>
  <c r="P9" i="10"/>
  <c r="P45" i="10"/>
  <c r="P12" i="10"/>
  <c r="P46" i="10"/>
  <c r="P47" i="10"/>
  <c r="P48" i="10"/>
  <c r="P49" i="10"/>
  <c r="P11" i="10"/>
  <c r="P50" i="10"/>
  <c r="P51" i="10"/>
  <c r="P52" i="10"/>
  <c r="P53" i="10"/>
  <c r="P54" i="10"/>
  <c r="P55" i="10"/>
  <c r="P56" i="10"/>
  <c r="P57" i="10"/>
  <c r="P61" i="10"/>
  <c r="P62" i="10"/>
  <c r="P13" i="10"/>
  <c r="O9" i="9"/>
  <c r="O10" i="9"/>
  <c r="O11" i="9"/>
  <c r="O12" i="9"/>
  <c r="O13" i="9"/>
  <c r="O49" i="9"/>
  <c r="O50" i="9"/>
  <c r="O51" i="9"/>
  <c r="O52" i="9"/>
  <c r="O53" i="9"/>
  <c r="O54" i="9"/>
  <c r="O55" i="9"/>
  <c r="O56" i="9"/>
  <c r="O57" i="9"/>
  <c r="O66" i="9"/>
  <c r="O67" i="9"/>
  <c r="O58" i="9"/>
  <c r="O59" i="9"/>
  <c r="O60" i="9"/>
  <c r="O61" i="9"/>
  <c r="O62" i="9"/>
  <c r="O63" i="9"/>
  <c r="O64" i="9"/>
  <c r="O65" i="9"/>
  <c r="O8" i="9"/>
  <c r="I9" i="4" l="1"/>
  <c r="I10" i="4"/>
  <c r="I11" i="4"/>
  <c r="I12" i="4"/>
  <c r="I8" i="4"/>
  <c r="E16" i="1" l="1"/>
  <c r="G16" i="1"/>
  <c r="U16" i="1"/>
  <c r="W16" i="1"/>
  <c r="Y16" i="1" s="1"/>
  <c r="S8" i="6"/>
  <c r="S30" i="6" s="1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T26" i="6" s="1"/>
  <c r="S27" i="6"/>
  <c r="S28" i="6"/>
  <c r="T28" i="6" s="1"/>
  <c r="S29" i="6"/>
  <c r="T29" i="6" s="1"/>
  <c r="I30" i="6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Y15" i="1"/>
  <c r="Y14" i="1"/>
  <c r="Y13" i="1"/>
  <c r="Y12" i="1"/>
  <c r="Y11" i="1"/>
  <c r="Y10" i="1"/>
  <c r="Y17" i="1" l="1"/>
  <c r="E10" i="15"/>
  <c r="G10" i="15" s="1"/>
  <c r="C10" i="15"/>
  <c r="G19" i="13"/>
  <c r="K19" i="13"/>
  <c r="Q34" i="12"/>
  <c r="M34" i="12"/>
  <c r="K34" i="12"/>
  <c r="I34" i="12"/>
  <c r="G34" i="12"/>
  <c r="E34" i="12"/>
  <c r="O68" i="9"/>
  <c r="G68" i="9"/>
  <c r="O18" i="8"/>
  <c r="S18" i="8"/>
  <c r="Q18" i="8"/>
  <c r="Q49" i="7"/>
  <c r="O49" i="7"/>
  <c r="K49" i="7"/>
  <c r="I49" i="7"/>
  <c r="O30" i="6"/>
  <c r="M30" i="6"/>
  <c r="K30" i="6"/>
  <c r="Q30" i="6"/>
  <c r="K13" i="4"/>
  <c r="AI30" i="3"/>
  <c r="AG30" i="3"/>
  <c r="AE30" i="3"/>
  <c r="AC30" i="3"/>
  <c r="AA30" i="3"/>
  <c r="Y30" i="3"/>
  <c r="W30" i="3"/>
  <c r="U30" i="3"/>
  <c r="S30" i="3"/>
  <c r="Q30" i="3"/>
  <c r="O30" i="3"/>
  <c r="K10" i="2"/>
  <c r="C10" i="2"/>
  <c r="U17" i="1"/>
  <c r="S17" i="1"/>
  <c r="Q17" i="1"/>
  <c r="O17" i="1"/>
  <c r="M17" i="1"/>
  <c r="K17" i="1"/>
  <c r="I17" i="1"/>
  <c r="G17" i="1"/>
  <c r="E17" i="1"/>
  <c r="C17" i="1"/>
  <c r="W17" i="1"/>
  <c r="T23" i="6" l="1"/>
  <c r="T25" i="6"/>
  <c r="G20" i="13"/>
  <c r="G21" i="13"/>
  <c r="G23" i="13"/>
  <c r="G25" i="13"/>
  <c r="G11" i="13"/>
  <c r="G29" i="13"/>
  <c r="G9" i="13"/>
  <c r="G27" i="13"/>
  <c r="G30" i="13"/>
  <c r="G22" i="13"/>
  <c r="G24" i="13"/>
  <c r="G26" i="13"/>
  <c r="G28" i="13"/>
  <c r="G14" i="13"/>
  <c r="G31" i="13"/>
  <c r="G32" i="13"/>
  <c r="G17" i="13"/>
  <c r="G18" i="13"/>
  <c r="G34" i="13"/>
  <c r="G8" i="13"/>
  <c r="G10" i="13"/>
  <c r="G12" i="13"/>
  <c r="G13" i="13"/>
  <c r="G15" i="13"/>
  <c r="G16" i="13"/>
  <c r="G33" i="13"/>
  <c r="K20" i="13"/>
  <c r="K21" i="13"/>
  <c r="K23" i="13"/>
  <c r="K24" i="13"/>
  <c r="K9" i="13"/>
  <c r="K26" i="13"/>
  <c r="K11" i="13"/>
  <c r="K12" i="13"/>
  <c r="K28" i="13"/>
  <c r="K13" i="13"/>
  <c r="K29" i="13"/>
  <c r="K8" i="13"/>
  <c r="K25" i="13"/>
  <c r="K10" i="13"/>
  <c r="K27" i="13"/>
  <c r="K14" i="13"/>
  <c r="K30" i="13"/>
  <c r="K22" i="13"/>
  <c r="K15" i="13"/>
  <c r="K31" i="13"/>
  <c r="K16" i="13"/>
  <c r="K32" i="13"/>
  <c r="K17" i="13"/>
  <c r="K33" i="13"/>
  <c r="K18" i="13"/>
  <c r="K34" i="13"/>
  <c r="T20" i="6" l="1"/>
  <c r="T22" i="6"/>
  <c r="G35" i="13"/>
  <c r="K35" i="13"/>
  <c r="T19" i="6" l="1"/>
  <c r="T17" i="6"/>
  <c r="T14" i="6" l="1"/>
  <c r="T16" i="6"/>
  <c r="T13" i="6" l="1"/>
  <c r="T10" i="6"/>
  <c r="T11" i="6"/>
  <c r="T8" i="6" l="1"/>
  <c r="T27" i="6" l="1"/>
  <c r="T24" i="6" l="1"/>
  <c r="T21" i="6" l="1"/>
  <c r="T18" i="6" l="1"/>
  <c r="T15" i="6" l="1"/>
  <c r="T12" i="6" l="1"/>
  <c r="T9" i="6" l="1"/>
  <c r="T30" i="6"/>
  <c r="P58" i="10"/>
  <c r="P60" i="10"/>
  <c r="P59" i="10"/>
</calcChain>
</file>

<file path=xl/sharedStrings.xml><?xml version="1.0" encoding="utf-8"?>
<sst xmlns="http://schemas.openxmlformats.org/spreadsheetml/2006/main" count="1184" uniqueCount="295">
  <si>
    <t>صندوق سرمایه‌گذاری با درآمد ثابت نگین سامان</t>
  </si>
  <si>
    <t>صورت وضعیت پورتفوی</t>
  </si>
  <si>
    <t>برای ماه منتهی به 1400/07/30</t>
  </si>
  <si>
    <t>نام شرکت</t>
  </si>
  <si>
    <t>1400/06/31</t>
  </si>
  <si>
    <t>تغییرات طی دوره</t>
  </si>
  <si>
    <t>1400/07/30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</si>
  <si>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</si>
  <si>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</si>
  <si>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</si>
  <si>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</si>
  <si>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</si>
  <si>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</si>
  <si>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</si>
  <si>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</si>
  <si>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</si>
  <si>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0.00 %</t>
  </si>
  <si>
    <t>توسعه سامانه ی نرم افزاری نگین</t>
  </si>
  <si>
    <t>0.02 %</t>
  </si>
  <si>
    <t>تولید برق عسلویه  مپنا</t>
  </si>
  <si>
    <t>ریل پرداز نو آفرین</t>
  </si>
  <si>
    <t>0.03 %</t>
  </si>
  <si>
    <t>سرمایه‌گذاری‌ ملی‌ایران‌</t>
  </si>
  <si>
    <t>سرمایه‌گذاری‌غدیر(هلدینگ‌</t>
  </si>
  <si>
    <t>0.15 %</t>
  </si>
  <si>
    <t>صنایع شیمیایی کیمیاگران امروز</t>
  </si>
  <si>
    <t>0.05 %</t>
  </si>
  <si>
    <t>صندوق س.آرمان سپهر آشنا-م</t>
  </si>
  <si>
    <t>تعداد اوراق تبعی</t>
  </si>
  <si>
    <t>قیمت اعمال</t>
  </si>
  <si>
    <t>تاریخ اعمال</t>
  </si>
  <si>
    <t>نرخ موثر</t>
  </si>
  <si>
    <t>اختیارف ت کیمیا-28750-01/06/16</t>
  </si>
  <si>
    <t>1401/06/16</t>
  </si>
  <si>
    <t/>
  </si>
  <si>
    <t>اختیارف.ت. حآفرین-3996-010621</t>
  </si>
  <si>
    <t>1401/06/21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</si>
  <si>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</si>
  <si>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</si>
  <si>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</si>
  <si>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</si>
  <si>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</si>
  <si>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</si>
  <si>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</si>
  <si>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</si>
  <si>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دومینو14040208</t>
  </si>
  <si>
    <t>بله</t>
  </si>
  <si>
    <t>1399/02/08</t>
  </si>
  <si>
    <t>1404/02/07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</si>
  <si>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</si>
  <si>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</si>
  <si>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</si>
  <si>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</si>
  <si>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</si>
  <si>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</si>
  <si>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اسنادخزانه-م2بودجه99-011019</t>
  </si>
  <si>
    <t>1399/06/19</t>
  </si>
  <si>
    <t>1401/10/19</t>
  </si>
  <si>
    <t>اسنادخزانه-م7بودجه99-020704</t>
  </si>
  <si>
    <t>1399/09/25</t>
  </si>
  <si>
    <t>1402/07/04</t>
  </si>
  <si>
    <t>اسنادخزانه-م9بودجه99-020316</t>
  </si>
  <si>
    <t>1399/10/15</t>
  </si>
  <si>
    <t>1402/03/16</t>
  </si>
  <si>
    <t>صکوک منفعت نفت1312-6ماهه 18/5%</t>
  </si>
  <si>
    <t>1399/12/17</t>
  </si>
  <si>
    <t>1403/12/17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</si>
  <si>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</si>
  <si>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</si>
  <si>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</si>
  <si>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</si>
  <si>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</si>
  <si>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دولت4-ش.خ 0205</t>
  </si>
  <si>
    <t>1399/05/07</t>
  </si>
  <si>
    <t>1402/05/07</t>
  </si>
  <si>
    <t>مرابحه عام دولت5-ش.خ 0010</t>
  </si>
  <si>
    <t>1399/06/25</t>
  </si>
  <si>
    <t>1400/10/25</t>
  </si>
  <si>
    <t>0.01 %</t>
  </si>
  <si>
    <t>مرابحه عام دولت76-ش.خ030406</t>
  </si>
  <si>
    <t>1399/12/06</t>
  </si>
  <si>
    <t>1403/04/06</t>
  </si>
  <si>
    <t>مرابحه گندم2-واجدشرایط خاص1400</t>
  </si>
  <si>
    <t>1396/08/20</t>
  </si>
  <si>
    <t>1400/08/20</t>
  </si>
  <si>
    <t>مشارکت رایان سایپا-3ماهه16%</t>
  </si>
  <si>
    <t>1397/06/05</t>
  </si>
  <si>
    <t>1401/06/05</t>
  </si>
  <si>
    <t>منفعت دولت5-ش.خاص کاردان0108</t>
  </si>
  <si>
    <t>1398/08/18</t>
  </si>
  <si>
    <t>1401/08/18</t>
  </si>
  <si>
    <t>منفعت صبا اروند کاردان14001113</t>
  </si>
  <si>
    <t>1397/11/13</t>
  </si>
  <si>
    <t>1400/11/13</t>
  </si>
  <si>
    <t>سلف موازی برق نیروی برق حرارتی</t>
  </si>
  <si>
    <t>1399/10/23</t>
  </si>
  <si>
    <t>1401/10/22</t>
  </si>
  <si>
    <t>مرابحه عام دولت77-ش.خ000812</t>
  </si>
  <si>
    <t>1399/12/12</t>
  </si>
  <si>
    <t>1400/08/12</t>
  </si>
  <si>
    <t>سلف نفت خام سبک داخلی4002</t>
  </si>
  <si>
    <t>1400/06/30</t>
  </si>
  <si>
    <t>1401/02/30</t>
  </si>
  <si>
    <t>اوراق مشارکت شرکت واحد اتوبوسرانی شهر کرج</t>
  </si>
  <si>
    <t>خیر</t>
  </si>
  <si>
    <t>1400/04/21</t>
  </si>
  <si>
    <t>1401/04/20</t>
  </si>
  <si>
    <t>اوراق مشارکت اتوبوسرانی قم</t>
  </si>
  <si>
    <t>1400/04/16</t>
  </si>
  <si>
    <t>1401/04/15</t>
  </si>
  <si>
    <t>قیمت پایانی</t>
  </si>
  <si>
    <t>قیمت پس از تعدیل</t>
  </si>
  <si>
    <t>درصد تعدیل</t>
  </si>
  <si>
    <t>ارزش ناشی از تعدیل قیمت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</si>
  <si>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</si>
  <si>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</si>
  <si>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</si>
  <si>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</si>
  <si>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بانک ملل</t>
  </si>
  <si>
    <t>1402/01/11</t>
  </si>
  <si>
    <t>4.78 %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</si>
  <si>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</si>
  <si>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</si>
  <si>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</si>
  <si>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</si>
  <si>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</si>
  <si>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</si>
  <si>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</si>
  <si>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</si>
  <si>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</si>
  <si>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</si>
  <si>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</si>
  <si>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</si>
  <si>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</si>
  <si>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</si>
  <si>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</si>
  <si>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</si>
  <si>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</si>
  <si>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</si>
  <si>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</si>
  <si>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</si>
  <si>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</si>
  <si>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</si>
  <si>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</si>
  <si>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</si>
  <si>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</si>
  <si>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0.06 %</t>
  </si>
  <si>
    <t>بانک رفاه شيخ بهايي</t>
  </si>
  <si>
    <t>287155067</t>
  </si>
  <si>
    <t>120.1197.722176.2</t>
  </si>
  <si>
    <t>سپرده بلند مدت</t>
  </si>
  <si>
    <t>895112134700001</t>
  </si>
  <si>
    <t>1399/05/14</t>
  </si>
  <si>
    <t>895112134700002</t>
  </si>
  <si>
    <t>1399/10/06</t>
  </si>
  <si>
    <t>895-112-13470000-3</t>
  </si>
  <si>
    <t>1399/11/19</t>
  </si>
  <si>
    <t>بانک پاسارگاد ارمغان</t>
  </si>
  <si>
    <t>279-8100-14681876-1</t>
  </si>
  <si>
    <t>1399/12/27</t>
  </si>
  <si>
    <t>279-9012-14681876-1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</si>
  <si>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</si>
  <si>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</si>
  <si>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</si>
  <si>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</si>
  <si>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</si>
  <si>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</si>
  <si>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051560304000000083</t>
  </si>
  <si>
    <t>1400/03/05</t>
  </si>
  <si>
    <t>بانک تجارت آفریقا</t>
  </si>
  <si>
    <t>98038868</t>
  </si>
  <si>
    <t>051560304000000093</t>
  </si>
  <si>
    <t>1400/03/13</t>
  </si>
  <si>
    <t>205-283-6681650-3</t>
  </si>
  <si>
    <t>1400/04/03</t>
  </si>
  <si>
    <t>279-9012-14681876-2</t>
  </si>
  <si>
    <t>1400/05/13</t>
  </si>
  <si>
    <t>بانک سامان قائم مقام</t>
  </si>
  <si>
    <t>866-112-13470000-1</t>
  </si>
  <si>
    <t>1400/07/21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</si>
  <si>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</si>
  <si>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</si>
  <si>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</si>
  <si>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</si>
  <si>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</si>
  <si>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</si>
  <si>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</si>
  <si>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</si>
  <si>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</si>
  <si>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دولت تعاون-کاردان991118</t>
  </si>
  <si>
    <t>1399/11/18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</si>
  <si>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</si>
  <si>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</si>
  <si>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</si>
  <si>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</si>
  <si>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</si>
  <si>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</si>
  <si>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سرمایه‌گذاری‌توکافولاد(هلدینگ</t>
  </si>
  <si>
    <t>1400/03/23</t>
  </si>
  <si>
    <t>سرمایه‌ گذاری‌ پارس‌ توشه‌</t>
  </si>
  <si>
    <t>1400/04/24</t>
  </si>
  <si>
    <t>1399/12/25</t>
  </si>
  <si>
    <t>پخش البرز</t>
  </si>
  <si>
    <t>1400/04/28</t>
  </si>
  <si>
    <t>سبحان دارو</t>
  </si>
  <si>
    <t>1400/03/03</t>
  </si>
  <si>
    <t>سپید ماکیان</t>
  </si>
  <si>
    <t>1400/04/27</t>
  </si>
  <si>
    <t>سپیدار سیستم آسیا</t>
  </si>
  <si>
    <t>1400/03/04</t>
  </si>
  <si>
    <t>تولید و توسعه سرب روی ایرانیان</t>
  </si>
  <si>
    <t>1400/04/06</t>
  </si>
  <si>
    <t>لیزینگ کارآفرین</t>
  </si>
  <si>
    <t>1400/04/07</t>
  </si>
  <si>
    <t>بهای فروش</t>
  </si>
  <si>
    <t>ارزش دفتری</t>
  </si>
  <si>
    <t>سود و زیان ناشی از تغییر قیمت</t>
  </si>
  <si>
    <t>ح. پخش البرز</t>
  </si>
  <si>
    <t>ح. سبحان دارو</t>
  </si>
  <si>
    <t>ح . پتروشیمی جم</t>
  </si>
  <si>
    <t>ح . ‌توکافولاد(هلدینگ‌</t>
  </si>
  <si>
    <t>ح . البرزدارو</t>
  </si>
  <si>
    <t>صنایع پتروشیمی خلیج فارس</t>
  </si>
  <si>
    <t>پتروشیمی پردیس</t>
  </si>
  <si>
    <t>مبین انرژی خلیج فارس</t>
  </si>
  <si>
    <t>پتروشیمی جم</t>
  </si>
  <si>
    <t>توسعه حمل و نقل ریلی پارسیان</t>
  </si>
  <si>
    <t>مدیریت صنعت شوینده ت.ص.بهشهر</t>
  </si>
  <si>
    <t>تامین سرمایه نوین</t>
  </si>
  <si>
    <t>پلی پروپیلن جم - جم پیلن</t>
  </si>
  <si>
    <t>پدیده شیمی قرن</t>
  </si>
  <si>
    <t>پلیمر آریا ساسول</t>
  </si>
  <si>
    <t>صنعت غذایی کورش</t>
  </si>
  <si>
    <t>مدیریت سرمایه گذاری کوثربهمن</t>
  </si>
  <si>
    <t>فرآوری معدنی اپال کانی پارس</t>
  </si>
  <si>
    <t>پتروشیمی بوعلی سینا</t>
  </si>
  <si>
    <t>گ.مدیریت ارزش سرمایه ص ب کشوری</t>
  </si>
  <si>
    <t>محصولات کاغذی لطیف</t>
  </si>
  <si>
    <t>توسعه‌ صنایع‌ بهشهر(هلدینگ</t>
  </si>
  <si>
    <t>ملی‌ صنایع‌ مس‌ ایران‌</t>
  </si>
  <si>
    <t>سرمایه گذاری گروه توسعه ملی</t>
  </si>
  <si>
    <t>معدنی و صنعتی گل گهر</t>
  </si>
  <si>
    <t>البرزدارو</t>
  </si>
  <si>
    <t>بانک ملت</t>
  </si>
  <si>
    <t>سرمایه گذاری هامون صبا</t>
  </si>
  <si>
    <t>س. و خدمات مدیریت صند. ب کشوری</t>
  </si>
  <si>
    <t>اسنادخزانه-م17بودجه98-010512</t>
  </si>
  <si>
    <t>اسنادخزانه-م20بودجه97-000324</t>
  </si>
  <si>
    <t>اسنادخزانه-م14بودجه98-010318</t>
  </si>
  <si>
    <t>اسنادخزانه-م13بودجه98-010219</t>
  </si>
  <si>
    <t>درآمد سود سهام</t>
  </si>
  <si>
    <t>درآمد تغییر ارزش</t>
  </si>
  <si>
    <t>درآمد فروش</t>
  </si>
  <si>
    <t>درصد از کل درآمدها</t>
  </si>
  <si>
    <t>0.10 %</t>
  </si>
  <si>
    <t>-0.11 %</t>
  </si>
  <si>
    <t>-0.02 %</t>
  </si>
  <si>
    <t>0.04 %</t>
  </si>
  <si>
    <t>-0.06 %</t>
  </si>
  <si>
    <t>-0.04 %</t>
  </si>
  <si>
    <t>0.35 %</t>
  </si>
  <si>
    <t>-0.05 %</t>
  </si>
  <si>
    <t>-0.07 %</t>
  </si>
  <si>
    <t>-0.10 %</t>
  </si>
  <si>
    <t>-0.01 %</t>
  </si>
  <si>
    <t>-0.58 %</t>
  </si>
  <si>
    <t>-0.14 %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</si>
  <si>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</si>
  <si>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</si>
  <si>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</si>
  <si>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</si>
  <si>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</si>
  <si>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</si>
  <si>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829-111-13470000-1</t>
  </si>
  <si>
    <t>869-111-13470000-1</t>
  </si>
  <si>
    <t>6251694085</t>
  </si>
  <si>
    <t>051560304000000058</t>
  </si>
  <si>
    <t>205-283-6681650-1</t>
  </si>
  <si>
    <t>205-283-6681650-2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</si>
  <si>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</si>
  <si>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</si>
  <si>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</si>
  <si>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</si>
  <si>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</si>
  <si>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0.70 %</t>
  </si>
  <si>
    <t>درآمد سپرده بانکی</t>
  </si>
  <si>
    <t>0.62 %</t>
  </si>
  <si>
    <t>درصد به کل
 دارایی‌های صندوق</t>
  </si>
  <si>
    <t>سرمایه‌گذاری در
 اوراق گواهی سپرده بانکی</t>
  </si>
  <si>
    <t>سود و زیان 
ناشی از فروش</t>
  </si>
  <si>
    <t>-</t>
  </si>
  <si>
    <t>درصد به کل 
دارایی‌های صندوق</t>
  </si>
  <si>
    <t>سود و زیان
 ناشی از فروش</t>
  </si>
  <si>
    <t>درصد از کل
 درآمدها</t>
  </si>
  <si>
    <t>درصد از
 کل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</si>
</sst>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 ;_ * #,##0\-_ ;_ * &quot;-&quot;??_-_ ;_ @_ "/>
    <numFmt numFmtId="165" formatCode="#,##0\ ;[Black]\(#,##0\);\-\ ;"/>
    <numFmt numFmtId="166" formatCode="0.000%"/>
  </numFmts>
  <fonts count="13" x14ac:knownFonts="1">
    <font>
      <sz val="11"/>
      <name val="Calibri"/>
    </font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sz val="12"/>
      <color theme="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sz val="18"/>
      <name val="B Mitra"/>
      <charset val="178"/>
    </font>
    <font>
      <b/>
      <sz val="18"/>
      <name val="B Mitra"/>
      <charset val="178"/>
    </font>
    <font>
      <sz val="20"/>
      <name val="B Mitra"/>
      <charset val="178"/>
    </font>
    <font>
      <sz val="16"/>
      <color theme="0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Border="1"/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3" fontId="5" fillId="0" borderId="0" xfId="0" applyNumberFormat="1" applyFont="1"/>
    <xf numFmtId="10" fontId="2" fillId="0" borderId="0" xfId="2" applyNumberFormat="1" applyFont="1" applyAlignment="1">
      <alignment horizontal="center"/>
    </xf>
    <xf numFmtId="3" fontId="5" fillId="0" borderId="0" xfId="0" applyNumberFormat="1" applyFont="1" applyFill="1"/>
    <xf numFmtId="10" fontId="2" fillId="0" borderId="2" xfId="2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66" fontId="2" fillId="0" borderId="0" xfId="2" applyNumberFormat="1" applyFont="1"/>
    <xf numFmtId="3" fontId="5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2" applyNumberFormat="1" applyFont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2" xfId="2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3" xfId="0" applyFont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center"/>
    </xf>
    <xf numFmtId="165" fontId="6" fillId="0" borderId="0" xfId="0" applyNumberFormat="1" applyFont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/>
    <xf numFmtId="0" fontId="3" fillId="0" borderId="3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/>
    </xf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3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/>
    <xf numFmtId="0" fontId="4" fillId="0" borderId="0" xfId="0" applyFont="1" applyFill="1"/>
    <xf numFmtId="0" fontId="7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right" vertical="center"/>
    </xf>
    <xf numFmtId="165" fontId="9" fillId="0" borderId="2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0" xfId="0" applyNumberFormat="1" applyFont="1"/>
    <xf numFmtId="165" fontId="11" fillId="0" borderId="0" xfId="0" applyNumberFormat="1" applyFont="1"/>
    <xf numFmtId="165" fontId="2" fillId="0" borderId="4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/>
    <xf numFmtId="0" fontId="7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65" fontId="9" fillId="0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center" vertical="center"/>
    </xf>
    <xf numFmtId="9" fontId="6" fillId="0" borderId="0" xfId="2" applyFont="1" applyFill="1" applyAlignment="1">
      <alignment horizontal="center" vertical="center"/>
    </xf>
    <xf numFmtId="10" fontId="6" fillId="0" borderId="0" xfId="2" applyNumberFormat="1" applyFont="1" applyFill="1" applyAlignment="1">
      <alignment horizontal="center" vertical="center"/>
    </xf>
    <xf numFmtId="10" fontId="6" fillId="0" borderId="2" xfId="2" applyNumberFormat="1" applyFont="1" applyFill="1" applyBorder="1" applyAlignment="1">
      <alignment horizontal="center" vertical="center"/>
    </xf>
    <xf numFmtId="165" fontId="12" fillId="0" borderId="0" xfId="0" applyNumberFormat="1" applyFont="1" applyFill="1" applyAlignment="1">
      <alignment horizontal="center"/>
    </xf>
    <xf numFmtId="10" fontId="2" fillId="0" borderId="0" xfId="2" applyNumberFormat="1" applyFont="1" applyFill="1"/>
    <xf numFmtId="10" fontId="2" fillId="0" borderId="2" xfId="2" applyNumberFormat="1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165" fontId="9" fillId="0" borderId="2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9" fillId="0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4"/>
  <sheetViews>
    <sheetView rightToLeft="1" tabSelected="1" topLeftCell="A2" workbookViewId="0">
      <selection activeCell="A28" sqref="A28"/>
    </sheetView>
  </sheetViews>
  <sheetFormatPr defaultRowHeight="18" x14ac:dyDescent="0.4"/>
  <cols>
    <col min="1" max="1" width="28" style="1" bestFit="1" customWidth="1"/>
    <col min="2" max="2" width="1" style="1" customWidth="1"/>
    <col min="3" max="3" width="8.71093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8.710937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8.855468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8.7109375" style="1" bestFit="1" customWidth="1"/>
    <col min="18" max="18" width="1" style="1" customWidth="1"/>
    <col min="19" max="19" width="13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24.710937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E2" s="88" t="s">
        <v>0</v>
      </c>
      <c r="F2" s="88" t="s">
        <v>0</v>
      </c>
      <c r="G2" s="88" t="s">
        <v>0</v>
      </c>
      <c r="H2" s="88" t="s">
        <v>0</v>
      </c>
      <c r="I2" s="88" t="s">
        <v>0</v>
      </c>
    </row>
    <row r="3" spans="1:25" ht="27.75" x14ac:dyDescent="0.4">
      <c r="E3" s="88" t="s">
        <v>1</v>
      </c>
      <c r="F3" s="88" t="s">
        <v>1</v>
      </c>
      <c r="G3" s="88" t="s">
        <v>1</v>
      </c>
      <c r="H3" s="88" t="s">
        <v>1</v>
      </c>
      <c r="I3" s="88" t="s">
        <v>1</v>
      </c>
    </row>
    <row r="4" spans="1:25" ht="27.75" x14ac:dyDescent="0.4">
      <c r="E4" s="88" t="s">
        <v>2</v>
      </c>
      <c r="F4" s="88" t="s">
        <v>2</v>
      </c>
      <c r="G4" s="88" t="s">
        <v>2</v>
      </c>
      <c r="H4" s="88" t="s">
        <v>2</v>
      </c>
      <c r="I4" s="88" t="s">
        <v>2</v>
      </c>
    </row>
    <row r="6" spans="1:25" ht="27.75" x14ac:dyDescent="0.4">
      <c r="A6" s="91" t="s">
        <v>3</v>
      </c>
      <c r="C6" s="87" t="s">
        <v>4</v>
      </c>
      <c r="D6" s="87" t="s">
        <v>4</v>
      </c>
      <c r="E6" s="87" t="s">
        <v>4</v>
      </c>
      <c r="F6" s="87" t="s">
        <v>4</v>
      </c>
      <c r="G6" s="87" t="s">
        <v>4</v>
      </c>
      <c r="I6" s="87" t="s">
        <v>5</v>
      </c>
      <c r="J6" s="87" t="s">
        <v>5</v>
      </c>
      <c r="K6" s="87" t="s">
        <v>5</v>
      </c>
      <c r="L6" s="87" t="s">
        <v>5</v>
      </c>
      <c r="M6" s="87" t="s">
        <v>5</v>
      </c>
      <c r="N6" s="87" t="s">
        <v>5</v>
      </c>
      <c r="O6" s="87" t="s">
        <v>5</v>
      </c>
      <c r="Q6" s="87" t="s">
        <v>6</v>
      </c>
      <c r="R6" s="87" t="s">
        <v>6</v>
      </c>
      <c r="S6" s="87" t="s">
        <v>6</v>
      </c>
      <c r="T6" s="87" t="s">
        <v>6</v>
      </c>
      <c r="U6" s="87" t="s">
        <v>6</v>
      </c>
      <c r="V6" s="87" t="s">
        <v>6</v>
      </c>
      <c r="W6" s="87" t="s">
        <v>6</v>
      </c>
      <c r="X6" s="87" t="s">
        <v>6</v>
      </c>
      <c r="Y6" s="87" t="s">
        <v>6</v>
      </c>
    </row>
    <row r="7" spans="1:25" ht="27.75" x14ac:dyDescent="0.4">
      <c r="A7" s="91" t="s">
        <v>3</v>
      </c>
      <c r="C7" s="91" t="s">
        <v>7</v>
      </c>
      <c r="E7" s="91" t="s">
        <v>8</v>
      </c>
      <c r="G7" s="91" t="s">
        <v>9</v>
      </c>
      <c r="I7" s="90" t="s">
        <v>10</v>
      </c>
      <c r="J7" s="90" t="s">
        <v>10</v>
      </c>
      <c r="K7" s="90" t="s">
        <v>10</v>
      </c>
      <c r="M7" s="90" t="s">
        <v>11</v>
      </c>
      <c r="N7" s="90" t="s">
        <v>11</v>
      </c>
      <c r="O7" s="90" t="s">
        <v>11</v>
      </c>
      <c r="Q7" s="89" t="s">
        <v>7</v>
      </c>
      <c r="S7" s="89" t="s">
        <v>12</v>
      </c>
      <c r="U7" s="89" t="s">
        <v>8</v>
      </c>
      <c r="W7" s="89" t="s">
        <v>9</v>
      </c>
      <c r="Y7" s="86" t="s">
        <v>287</v>
      </c>
    </row>
    <row r="8" spans="1:25" ht="27.75" x14ac:dyDescent="0.4">
      <c r="A8" s="87" t="s">
        <v>3</v>
      </c>
      <c r="C8" s="87" t="s">
        <v>7</v>
      </c>
      <c r="E8" s="87" t="s">
        <v>8</v>
      </c>
      <c r="G8" s="87" t="s">
        <v>9</v>
      </c>
      <c r="I8" s="90" t="s">
        <v>7</v>
      </c>
      <c r="K8" s="90" t="s">
        <v>8</v>
      </c>
      <c r="M8" s="90" t="s">
        <v>7</v>
      </c>
      <c r="O8" s="90" t="s">
        <v>14</v>
      </c>
      <c r="Q8" s="87" t="s">
        <v>7</v>
      </c>
      <c r="S8" s="87" t="s">
        <v>12</v>
      </c>
      <c r="U8" s="87" t="s">
        <v>8</v>
      </c>
      <c r="W8" s="87" t="s">
        <v>9</v>
      </c>
      <c r="Y8" s="87" t="s">
        <v>13</v>
      </c>
    </row>
    <row r="9" spans="1:25" ht="18.75" x14ac:dyDescent="0.45">
      <c r="A9" s="2" t="s">
        <v>15</v>
      </c>
      <c r="C9" s="6">
        <v>19805</v>
      </c>
      <c r="D9" s="4"/>
      <c r="E9" s="6">
        <v>455957520</v>
      </c>
      <c r="F9" s="4"/>
      <c r="G9" s="6">
        <v>701256648.10500002</v>
      </c>
      <c r="H9" s="4"/>
      <c r="I9" s="6">
        <v>0</v>
      </c>
      <c r="J9" s="4"/>
      <c r="K9" s="6">
        <v>0</v>
      </c>
      <c r="L9" s="4"/>
      <c r="M9" s="10">
        <v>-19805</v>
      </c>
      <c r="N9" s="4"/>
      <c r="O9" s="6">
        <v>635433338</v>
      </c>
      <c r="P9" s="4"/>
      <c r="Q9" s="6">
        <v>0</v>
      </c>
      <c r="R9" s="4"/>
      <c r="S9" s="6">
        <v>0</v>
      </c>
      <c r="T9" s="4"/>
      <c r="U9" s="6">
        <v>0</v>
      </c>
      <c r="V9" s="4"/>
      <c r="W9" s="6">
        <v>0</v>
      </c>
      <c r="X9" s="4"/>
      <c r="Y9" s="4">
        <v>0</v>
      </c>
    </row>
    <row r="10" spans="1:25" ht="18.75" x14ac:dyDescent="0.45">
      <c r="A10" s="2" t="s">
        <v>17</v>
      </c>
      <c r="C10" s="6">
        <v>650804</v>
      </c>
      <c r="D10" s="4"/>
      <c r="E10" s="6">
        <v>4970143314</v>
      </c>
      <c r="F10" s="4"/>
      <c r="G10" s="6">
        <v>6190489592.3177996</v>
      </c>
      <c r="H10" s="4"/>
      <c r="I10" s="6">
        <v>0</v>
      </c>
      <c r="J10" s="4"/>
      <c r="K10" s="6">
        <v>0</v>
      </c>
      <c r="L10" s="4"/>
      <c r="M10" s="10">
        <v>-325402</v>
      </c>
      <c r="N10" s="4"/>
      <c r="O10" s="6">
        <v>4209585480</v>
      </c>
      <c r="P10" s="4"/>
      <c r="Q10" s="6">
        <v>325402</v>
      </c>
      <c r="R10" s="4"/>
      <c r="S10" s="6">
        <v>15060</v>
      </c>
      <c r="T10" s="4"/>
      <c r="U10" s="6">
        <v>2485071652</v>
      </c>
      <c r="V10" s="4"/>
      <c r="W10" s="6">
        <v>4871395822.9860001</v>
      </c>
      <c r="X10" s="4"/>
      <c r="Y10" s="14">
        <f>W10/W22</f>
        <v>2.5417571698402536E-4</v>
      </c>
    </row>
    <row r="11" spans="1:25" ht="18.75" x14ac:dyDescent="0.45">
      <c r="A11" s="2" t="s">
        <v>19</v>
      </c>
      <c r="C11" s="6">
        <v>6507544</v>
      </c>
      <c r="D11" s="4"/>
      <c r="E11" s="6">
        <v>42964112814</v>
      </c>
      <c r="F11" s="4"/>
      <c r="G11" s="6">
        <v>45863962962.587997</v>
      </c>
      <c r="H11" s="4"/>
      <c r="I11" s="6">
        <v>0</v>
      </c>
      <c r="J11" s="4"/>
      <c r="K11" s="6">
        <v>0</v>
      </c>
      <c r="L11" s="4"/>
      <c r="M11" s="10">
        <v>-6507544</v>
      </c>
      <c r="N11" s="4"/>
      <c r="O11" s="6">
        <v>45902776563</v>
      </c>
      <c r="P11" s="4"/>
      <c r="Q11" s="6">
        <v>0</v>
      </c>
      <c r="R11" s="4"/>
      <c r="S11" s="6">
        <v>0</v>
      </c>
      <c r="T11" s="4"/>
      <c r="U11" s="6">
        <v>0</v>
      </c>
      <c r="V11" s="4"/>
      <c r="W11" s="6">
        <v>0</v>
      </c>
      <c r="X11" s="4"/>
      <c r="Y11" s="14">
        <f>W11/W22</f>
        <v>0</v>
      </c>
    </row>
    <row r="12" spans="1:25" ht="18.75" x14ac:dyDescent="0.45">
      <c r="A12" s="2" t="s">
        <v>20</v>
      </c>
      <c r="C12" s="6">
        <v>2139534</v>
      </c>
      <c r="D12" s="4"/>
      <c r="E12" s="6">
        <v>7139681367</v>
      </c>
      <c r="F12" s="4"/>
      <c r="G12" s="6">
        <v>9879003524.1914997</v>
      </c>
      <c r="H12" s="4"/>
      <c r="I12" s="6">
        <v>0</v>
      </c>
      <c r="J12" s="4"/>
      <c r="K12" s="6">
        <v>0</v>
      </c>
      <c r="L12" s="4"/>
      <c r="M12" s="10">
        <v>-744767</v>
      </c>
      <c r="N12" s="4"/>
      <c r="O12" s="6">
        <v>3438459166</v>
      </c>
      <c r="P12" s="4"/>
      <c r="Q12" s="6">
        <v>1394767</v>
      </c>
      <c r="R12" s="4"/>
      <c r="S12" s="6">
        <v>4434</v>
      </c>
      <c r="T12" s="4"/>
      <c r="U12" s="6">
        <v>4654374251</v>
      </c>
      <c r="V12" s="4"/>
      <c r="W12" s="6">
        <v>6147599716.5759001</v>
      </c>
      <c r="X12" s="4"/>
      <c r="Y12" s="14">
        <f>W12/W22</f>
        <v>3.2076444256867384E-4</v>
      </c>
    </row>
    <row r="13" spans="1:25" ht="18.75" x14ac:dyDescent="0.45">
      <c r="A13" s="2" t="s">
        <v>22</v>
      </c>
      <c r="C13" s="6">
        <v>37198754</v>
      </c>
      <c r="D13" s="4"/>
      <c r="E13" s="6">
        <v>386707909539</v>
      </c>
      <c r="F13" s="4"/>
      <c r="G13" s="6">
        <v>388262924843.84998</v>
      </c>
      <c r="H13" s="4"/>
      <c r="I13" s="6">
        <v>15735903</v>
      </c>
      <c r="J13" s="4"/>
      <c r="K13" s="6">
        <v>174594542093</v>
      </c>
      <c r="L13" s="4"/>
      <c r="M13" s="10">
        <v>0</v>
      </c>
      <c r="N13" s="4"/>
      <c r="O13" s="6">
        <v>0</v>
      </c>
      <c r="P13" s="4"/>
      <c r="Q13" s="6">
        <v>52934657</v>
      </c>
      <c r="R13" s="4"/>
      <c r="S13" s="6">
        <v>11530</v>
      </c>
      <c r="T13" s="4"/>
      <c r="U13" s="6">
        <v>561302451632</v>
      </c>
      <c r="V13" s="4"/>
      <c r="W13" s="6">
        <v>606705092468.5</v>
      </c>
      <c r="X13" s="4"/>
      <c r="Y13" s="14">
        <f>W13/W22</f>
        <v>3.1656163342012121E-2</v>
      </c>
    </row>
    <row r="14" spans="1:25" ht="18.75" x14ac:dyDescent="0.45">
      <c r="A14" s="2" t="s">
        <v>23</v>
      </c>
      <c r="C14" s="6">
        <v>1800000</v>
      </c>
      <c r="D14" s="4"/>
      <c r="E14" s="6">
        <v>28880776307</v>
      </c>
      <c r="F14" s="4"/>
      <c r="G14" s="6">
        <v>24906916800</v>
      </c>
      <c r="H14" s="4"/>
      <c r="I14" s="6">
        <v>0</v>
      </c>
      <c r="J14" s="4"/>
      <c r="K14" s="6">
        <v>0</v>
      </c>
      <c r="L14" s="4"/>
      <c r="M14" s="10">
        <v>0</v>
      </c>
      <c r="N14" s="4"/>
      <c r="O14" s="6">
        <v>0</v>
      </c>
      <c r="P14" s="4"/>
      <c r="Q14" s="6">
        <v>1800000</v>
      </c>
      <c r="R14" s="4"/>
      <c r="S14" s="6">
        <v>16010</v>
      </c>
      <c r="T14" s="4"/>
      <c r="U14" s="6">
        <v>28880776307</v>
      </c>
      <c r="V14" s="4"/>
      <c r="W14" s="6">
        <v>28646532900</v>
      </c>
      <c r="X14" s="4"/>
      <c r="Y14" s="14">
        <f>W14/W22</f>
        <v>1.4946954227383663E-3</v>
      </c>
    </row>
    <row r="15" spans="1:25" ht="18.75" x14ac:dyDescent="0.45">
      <c r="A15" s="2" t="s">
        <v>25</v>
      </c>
      <c r="C15" s="6">
        <v>607472</v>
      </c>
      <c r="D15" s="4"/>
      <c r="E15" s="6">
        <v>12342878765</v>
      </c>
      <c r="F15" s="4"/>
      <c r="G15" s="6">
        <v>12871223499.204</v>
      </c>
      <c r="H15" s="4"/>
      <c r="I15" s="6">
        <v>0</v>
      </c>
      <c r="J15" s="4"/>
      <c r="K15" s="6">
        <v>0</v>
      </c>
      <c r="L15" s="4"/>
      <c r="M15" s="10">
        <v>-303736</v>
      </c>
      <c r="N15" s="4"/>
      <c r="O15" s="6">
        <v>11325348231</v>
      </c>
      <c r="P15" s="4"/>
      <c r="Q15" s="6">
        <v>303736</v>
      </c>
      <c r="R15" s="4"/>
      <c r="S15" s="6">
        <v>34081</v>
      </c>
      <c r="T15" s="4"/>
      <c r="U15" s="6">
        <v>6171439382</v>
      </c>
      <c r="V15" s="4"/>
      <c r="W15" s="6">
        <v>10290034437.6348</v>
      </c>
      <c r="X15" s="4"/>
      <c r="Y15" s="14">
        <f>W15/W22</f>
        <v>5.3690502189020206E-4</v>
      </c>
    </row>
    <row r="16" spans="1:25" ht="18.75" x14ac:dyDescent="0.45">
      <c r="A16" s="2" t="s">
        <v>27</v>
      </c>
      <c r="C16" s="6">
        <v>776660</v>
      </c>
      <c r="D16" s="4"/>
      <c r="E16" s="6">
        <f>99292763719-1286</f>
        <v>99292762433</v>
      </c>
      <c r="F16" s="4"/>
      <c r="G16" s="6">
        <f>93913718462.575-1289</f>
        <v>93913717173.574997</v>
      </c>
      <c r="H16" s="4"/>
      <c r="I16" s="6">
        <v>0</v>
      </c>
      <c r="J16" s="4"/>
      <c r="K16" s="6">
        <v>0</v>
      </c>
      <c r="L16" s="4"/>
      <c r="M16" s="10">
        <v>0</v>
      </c>
      <c r="N16" s="4"/>
      <c r="O16" s="6">
        <v>0</v>
      </c>
      <c r="P16" s="4"/>
      <c r="Q16" s="6">
        <v>776660</v>
      </c>
      <c r="R16" s="4"/>
      <c r="S16" s="6">
        <v>124801</v>
      </c>
      <c r="T16" s="4"/>
      <c r="U16" s="6">
        <f>99292763719-1286</f>
        <v>99292762433</v>
      </c>
      <c r="V16" s="4"/>
      <c r="W16" s="6">
        <f>96863851056.5936-1289</f>
        <v>96863849767.593597</v>
      </c>
      <c r="X16" s="4"/>
      <c r="Y16" s="14">
        <f>W16/W22</f>
        <v>5.0540829280055358E-3</v>
      </c>
    </row>
    <row r="17" spans="3:25" ht="18.75" thickBot="1" x14ac:dyDescent="0.45">
      <c r="C17" s="7">
        <f>SUM(C9:C16)</f>
        <v>49700573</v>
      </c>
      <c r="D17" s="4"/>
      <c r="E17" s="7">
        <f>SUM(E9:E16)</f>
        <v>582754222059</v>
      </c>
      <c r="F17" s="4"/>
      <c r="G17" s="7">
        <f>SUM(G9:G16)</f>
        <v>582589495043.83118</v>
      </c>
      <c r="H17" s="4"/>
      <c r="I17" s="7">
        <f>SUM(I9:I16)</f>
        <v>15735903</v>
      </c>
      <c r="J17" s="4"/>
      <c r="K17" s="7">
        <f>SUM(K9:K16)</f>
        <v>174594542093</v>
      </c>
      <c r="L17" s="4"/>
      <c r="M17" s="11">
        <f>SUM(M9:M16)</f>
        <v>-7901254</v>
      </c>
      <c r="N17" s="4"/>
      <c r="O17" s="7">
        <f>SUM(O9:O16)</f>
        <v>65511602778</v>
      </c>
      <c r="P17" s="4"/>
      <c r="Q17" s="7">
        <f>SUM(Q9:Q16)</f>
        <v>57535222</v>
      </c>
      <c r="R17" s="4"/>
      <c r="S17" s="7">
        <f>SUM(S9:S16)</f>
        <v>205916</v>
      </c>
      <c r="T17" s="4"/>
      <c r="U17" s="7">
        <f>SUM(U9:U16)</f>
        <v>702786875657</v>
      </c>
      <c r="V17" s="4"/>
      <c r="W17" s="7">
        <f>SUM(W9:W16)</f>
        <v>753524505113.29028</v>
      </c>
      <c r="Y17" s="16">
        <f>SUM(Y9:Y16)</f>
        <v>3.9316786874198928E-2</v>
      </c>
    </row>
    <row r="18" spans="3:25" ht="18.75" thickTop="1" x14ac:dyDescent="0.4">
      <c r="M18" s="12"/>
    </row>
    <row r="20" spans="3:25" x14ac:dyDescent="0.4">
      <c r="E20" s="6"/>
      <c r="G20" s="26"/>
      <c r="U20" s="26"/>
      <c r="W20" s="26"/>
    </row>
    <row r="21" spans="3:25" x14ac:dyDescent="0.4">
      <c r="G21" s="27"/>
      <c r="U21" s="27"/>
    </row>
    <row r="22" spans="3:25" x14ac:dyDescent="0.4">
      <c r="G22" s="27"/>
      <c r="U22" s="27"/>
      <c r="W22" s="15">
        <v>19165465060111</v>
      </c>
    </row>
    <row r="23" spans="3:25" x14ac:dyDescent="0.4">
      <c r="E23" s="3"/>
      <c r="G23" s="27"/>
      <c r="U23" s="5"/>
      <c r="W23" s="3"/>
    </row>
    <row r="24" spans="3:25" x14ac:dyDescent="0.4">
      <c r="G24" s="5"/>
    </row>
  </sheetData>
  <mergeCells count="21">
    <mergeCell ref="A6:A8"/>
    <mergeCell ref="C7:C8"/>
    <mergeCell ref="E7:E8"/>
    <mergeCell ref="G7:G8"/>
    <mergeCell ref="C6:G6"/>
    <mergeCell ref="Y7:Y8"/>
    <mergeCell ref="Q6:Y6"/>
    <mergeCell ref="E2:I2"/>
    <mergeCell ref="E3:I3"/>
    <mergeCell ref="E4:I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T69"/>
  <sheetViews>
    <sheetView rightToLeft="1" view="pageBreakPreview" topLeftCell="A63" zoomScale="70" zoomScaleNormal="100" zoomScaleSheetLayoutView="70" workbookViewId="0">
      <selection activeCell="R52" sqref="R52:R62"/>
    </sheetView>
  </sheetViews>
  <sheetFormatPr defaultRowHeight="18" x14ac:dyDescent="0.4"/>
  <cols>
    <col min="1" max="1" width="9.140625" style="1"/>
    <col min="2" max="2" width="34.5703125" style="1" bestFit="1" customWidth="1"/>
    <col min="3" max="3" width="1" style="1" customWidth="1"/>
    <col min="4" max="4" width="11.7109375" style="1" bestFit="1" customWidth="1"/>
    <col min="5" max="5" width="1" style="1" customWidth="1"/>
    <col min="6" max="6" width="17.42578125" style="1" bestFit="1" customWidth="1"/>
    <col min="7" max="7" width="1" style="1" customWidth="1"/>
    <col min="8" max="8" width="17" style="1" bestFit="1" customWidth="1"/>
    <col min="9" max="9" width="1" style="1" customWidth="1"/>
    <col min="10" max="10" width="21.85546875" style="1" customWidth="1"/>
    <col min="11" max="11" width="1" style="1" customWidth="1"/>
    <col min="12" max="12" width="13" style="1" bestFit="1" customWidth="1"/>
    <col min="13" max="13" width="1" style="1" customWidth="1"/>
    <col min="14" max="14" width="20.7109375" style="33" bestFit="1" customWidth="1"/>
    <col min="15" max="15" width="1" style="33" customWidth="1"/>
    <col min="16" max="16" width="20.7109375" style="33" bestFit="1" customWidth="1"/>
    <col min="17" max="17" width="1" style="33" customWidth="1"/>
    <col min="18" max="18" width="19.85546875" style="33" customWidth="1"/>
    <col min="19" max="19" width="1" style="1" customWidth="1"/>
    <col min="20" max="20" width="12.28515625" style="1" bestFit="1" customWidth="1"/>
    <col min="21" max="16384" width="9.140625" style="1"/>
  </cols>
  <sheetData>
    <row r="2" spans="2:20" ht="27.75" x14ac:dyDescent="0.4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2:20" ht="27.75" x14ac:dyDescent="0.4">
      <c r="B3" s="88" t="s">
        <v>180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2:20" ht="27.75" x14ac:dyDescent="0.4">
      <c r="B4" s="88" t="s">
        <v>2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</row>
    <row r="6" spans="2:20" ht="27.75" x14ac:dyDescent="0.4">
      <c r="B6" s="91" t="s">
        <v>3</v>
      </c>
      <c r="D6" s="87" t="s">
        <v>182</v>
      </c>
      <c r="E6" s="87" t="s">
        <v>182</v>
      </c>
      <c r="F6" s="87" t="s">
        <v>182</v>
      </c>
      <c r="G6" s="87" t="s">
        <v>182</v>
      </c>
      <c r="H6" s="87" t="s">
        <v>182</v>
      </c>
      <c r="I6" s="87" t="s">
        <v>182</v>
      </c>
      <c r="J6" s="87" t="s">
        <v>182</v>
      </c>
      <c r="L6" s="87" t="s">
        <v>183</v>
      </c>
      <c r="M6" s="87" t="s">
        <v>183</v>
      </c>
      <c r="N6" s="87" t="s">
        <v>183</v>
      </c>
      <c r="O6" s="87" t="s">
        <v>183</v>
      </c>
      <c r="P6" s="87" t="s">
        <v>183</v>
      </c>
      <c r="Q6" s="87" t="s">
        <v>183</v>
      </c>
      <c r="R6" s="87" t="s">
        <v>183</v>
      </c>
    </row>
    <row r="7" spans="2:20" ht="62.25" customHeight="1" x14ac:dyDescent="0.4">
      <c r="B7" s="87" t="s">
        <v>3</v>
      </c>
      <c r="D7" s="90" t="s">
        <v>7</v>
      </c>
      <c r="F7" s="24" t="s">
        <v>214</v>
      </c>
      <c r="H7" s="24" t="s">
        <v>215</v>
      </c>
      <c r="J7" s="28" t="s">
        <v>292</v>
      </c>
      <c r="L7" s="24" t="s">
        <v>7</v>
      </c>
      <c r="N7" s="32" t="s">
        <v>214</v>
      </c>
      <c r="P7" s="32" t="s">
        <v>215</v>
      </c>
      <c r="R7" s="94" t="s">
        <v>289</v>
      </c>
    </row>
    <row r="8" spans="2:20" ht="26.25" customHeight="1" x14ac:dyDescent="0.45">
      <c r="B8" s="2" t="s">
        <v>221</v>
      </c>
      <c r="D8" s="30">
        <v>0</v>
      </c>
      <c r="E8" s="30"/>
      <c r="F8" s="30">
        <v>0</v>
      </c>
      <c r="G8" s="30"/>
      <c r="H8" s="30">
        <v>0</v>
      </c>
      <c r="I8" s="30"/>
      <c r="J8" s="30">
        <v>0</v>
      </c>
      <c r="K8" s="30"/>
      <c r="L8" s="30">
        <v>160000</v>
      </c>
      <c r="M8" s="30"/>
      <c r="N8" s="35">
        <v>1612212956</v>
      </c>
      <c r="O8" s="35"/>
      <c r="P8" s="35">
        <f t="shared" ref="P8:P13" si="0">N8-R8</f>
        <v>2129924573</v>
      </c>
      <c r="Q8" s="35"/>
      <c r="R8" s="35">
        <v>-517711617</v>
      </c>
    </row>
    <row r="9" spans="2:20" ht="26.25" customHeight="1" x14ac:dyDescent="0.45">
      <c r="B9" s="2" t="s">
        <v>220</v>
      </c>
      <c r="D9" s="30">
        <v>0</v>
      </c>
      <c r="E9" s="30"/>
      <c r="F9" s="30">
        <v>0</v>
      </c>
      <c r="G9" s="30"/>
      <c r="H9" s="30">
        <v>0</v>
      </c>
      <c r="I9" s="30"/>
      <c r="J9" s="30">
        <v>0</v>
      </c>
      <c r="K9" s="30"/>
      <c r="L9" s="30">
        <v>2929830</v>
      </c>
      <c r="M9" s="30"/>
      <c r="N9" s="35">
        <v>12580690020</v>
      </c>
      <c r="O9" s="35"/>
      <c r="P9" s="35">
        <f t="shared" si="0"/>
        <v>27753215713</v>
      </c>
      <c r="Q9" s="35"/>
      <c r="R9" s="35">
        <v>-15172525693</v>
      </c>
    </row>
    <row r="10" spans="2:20" ht="26.25" customHeight="1" x14ac:dyDescent="0.45">
      <c r="B10" s="2" t="s">
        <v>219</v>
      </c>
      <c r="D10" s="30">
        <v>0</v>
      </c>
      <c r="E10" s="30"/>
      <c r="F10" s="30">
        <v>0</v>
      </c>
      <c r="G10" s="30"/>
      <c r="H10" s="30">
        <v>0</v>
      </c>
      <c r="I10" s="30"/>
      <c r="J10" s="30">
        <v>0</v>
      </c>
      <c r="K10" s="30"/>
      <c r="L10" s="30">
        <v>30434</v>
      </c>
      <c r="M10" s="30"/>
      <c r="N10" s="35">
        <v>877469035</v>
      </c>
      <c r="O10" s="35"/>
      <c r="P10" s="35">
        <f t="shared" si="0"/>
        <v>1041406650</v>
      </c>
      <c r="Q10" s="35"/>
      <c r="R10" s="35">
        <v>-163937615</v>
      </c>
    </row>
    <row r="11" spans="2:20" ht="26.25" customHeight="1" x14ac:dyDescent="0.45">
      <c r="B11" s="2" t="s">
        <v>217</v>
      </c>
      <c r="D11" s="30">
        <v>0</v>
      </c>
      <c r="E11" s="30"/>
      <c r="F11" s="30">
        <v>0</v>
      </c>
      <c r="G11" s="30"/>
      <c r="H11" s="30">
        <v>0</v>
      </c>
      <c r="I11" s="30"/>
      <c r="J11" s="30">
        <v>0</v>
      </c>
      <c r="K11" s="30"/>
      <c r="L11" s="30">
        <v>94736</v>
      </c>
      <c r="M11" s="30"/>
      <c r="N11" s="35">
        <v>1202917270</v>
      </c>
      <c r="O11" s="35"/>
      <c r="P11" s="35">
        <f t="shared" si="0"/>
        <v>2757236183</v>
      </c>
      <c r="Q11" s="35"/>
      <c r="R11" s="35">
        <v>-1554318913</v>
      </c>
    </row>
    <row r="12" spans="2:20" ht="26.25" customHeight="1" x14ac:dyDescent="0.45">
      <c r="B12" s="2" t="s">
        <v>218</v>
      </c>
      <c r="D12" s="30">
        <v>0</v>
      </c>
      <c r="E12" s="30"/>
      <c r="F12" s="30">
        <v>0</v>
      </c>
      <c r="G12" s="30"/>
      <c r="H12" s="30">
        <v>0</v>
      </c>
      <c r="I12" s="30"/>
      <c r="J12" s="30">
        <v>0</v>
      </c>
      <c r="K12" s="30"/>
      <c r="L12" s="30">
        <v>75187</v>
      </c>
      <c r="M12" s="30"/>
      <c r="N12" s="35">
        <v>828228707</v>
      </c>
      <c r="O12" s="35"/>
      <c r="P12" s="35">
        <f t="shared" si="0"/>
        <v>942293792</v>
      </c>
      <c r="Q12" s="35"/>
      <c r="R12" s="35">
        <v>-114065085</v>
      </c>
    </row>
    <row r="13" spans="2:20" ht="26.25" customHeight="1" x14ac:dyDescent="0.45">
      <c r="B13" s="2" t="s">
        <v>19</v>
      </c>
      <c r="D13" s="30">
        <v>6507544</v>
      </c>
      <c r="E13" s="30"/>
      <c r="F13" s="30">
        <v>45902776563</v>
      </c>
      <c r="G13" s="30"/>
      <c r="H13" s="30">
        <v>43336325083</v>
      </c>
      <c r="I13" s="30"/>
      <c r="J13" s="30">
        <v>2566451480</v>
      </c>
      <c r="K13" s="30"/>
      <c r="L13" s="30">
        <v>7803879</v>
      </c>
      <c r="M13" s="30"/>
      <c r="N13" s="35">
        <v>55022985604</v>
      </c>
      <c r="O13" s="35"/>
      <c r="P13" s="35">
        <f t="shared" si="0"/>
        <v>52865278924</v>
      </c>
      <c r="Q13" s="35"/>
      <c r="R13" s="35">
        <v>2157706680</v>
      </c>
      <c r="T13" s="12"/>
    </row>
    <row r="14" spans="2:20" ht="26.25" customHeight="1" x14ac:dyDescent="0.45">
      <c r="B14" s="2" t="s">
        <v>17</v>
      </c>
      <c r="D14" s="30">
        <v>325402</v>
      </c>
      <c r="E14" s="30"/>
      <c r="F14" s="30">
        <v>4209585480</v>
      </c>
      <c r="G14" s="30"/>
      <c r="H14" s="30">
        <v>4342191929</v>
      </c>
      <c r="I14" s="30"/>
      <c r="J14" s="30">
        <v>-132606449</v>
      </c>
      <c r="K14" s="30"/>
      <c r="L14" s="30">
        <v>325402</v>
      </c>
      <c r="M14" s="30"/>
      <c r="N14" s="35">
        <v>4209585480</v>
      </c>
      <c r="O14" s="35"/>
      <c r="P14" s="35">
        <f t="shared" ref="P14:P62" si="1">N14-R14</f>
        <v>4342191929</v>
      </c>
      <c r="Q14" s="35"/>
      <c r="R14" s="35">
        <v>-132606449</v>
      </c>
    </row>
    <row r="15" spans="2:20" ht="26.25" customHeight="1" x14ac:dyDescent="0.45">
      <c r="B15" s="2" t="s">
        <v>20</v>
      </c>
      <c r="D15" s="30">
        <v>744767</v>
      </c>
      <c r="E15" s="30"/>
      <c r="F15" s="30">
        <v>3438459166</v>
      </c>
      <c r="G15" s="30"/>
      <c r="H15" s="30">
        <v>2485241856</v>
      </c>
      <c r="I15" s="30"/>
      <c r="J15" s="30">
        <v>953217310</v>
      </c>
      <c r="K15" s="30"/>
      <c r="L15" s="30">
        <v>1394767</v>
      </c>
      <c r="M15" s="30"/>
      <c r="N15" s="35">
        <v>6439744980</v>
      </c>
      <c r="O15" s="35"/>
      <c r="P15" s="35">
        <f t="shared" si="1"/>
        <v>4654252045</v>
      </c>
      <c r="Q15" s="35"/>
      <c r="R15" s="35">
        <v>1785492935</v>
      </c>
    </row>
    <row r="16" spans="2:20" ht="26.25" customHeight="1" x14ac:dyDescent="0.45">
      <c r="B16" s="2" t="s">
        <v>25</v>
      </c>
      <c r="D16" s="30">
        <v>303736</v>
      </c>
      <c r="E16" s="30"/>
      <c r="F16" s="30">
        <v>11325348231</v>
      </c>
      <c r="G16" s="30"/>
      <c r="H16" s="30">
        <v>10347970941</v>
      </c>
      <c r="I16" s="30"/>
      <c r="J16" s="30">
        <v>977377290</v>
      </c>
      <c r="K16" s="30"/>
      <c r="L16" s="30">
        <v>303736</v>
      </c>
      <c r="M16" s="30"/>
      <c r="N16" s="35">
        <v>11325348231</v>
      </c>
      <c r="O16" s="35"/>
      <c r="P16" s="35">
        <f t="shared" si="1"/>
        <v>10347970941</v>
      </c>
      <c r="Q16" s="35"/>
      <c r="R16" s="35">
        <v>977377290</v>
      </c>
    </row>
    <row r="17" spans="2:20" ht="26.25" customHeight="1" x14ac:dyDescent="0.45">
      <c r="B17" s="2" t="s">
        <v>15</v>
      </c>
      <c r="D17" s="30">
        <v>19805</v>
      </c>
      <c r="E17" s="30"/>
      <c r="F17" s="30">
        <v>635433338</v>
      </c>
      <c r="G17" s="30"/>
      <c r="H17" s="30">
        <v>525555789</v>
      </c>
      <c r="I17" s="30"/>
      <c r="J17" s="30">
        <v>109877549</v>
      </c>
      <c r="K17" s="30"/>
      <c r="L17" s="30">
        <v>19805</v>
      </c>
      <c r="M17" s="30"/>
      <c r="N17" s="35">
        <v>635433338</v>
      </c>
      <c r="O17" s="35"/>
      <c r="P17" s="35">
        <f t="shared" si="1"/>
        <v>525555789</v>
      </c>
      <c r="Q17" s="35"/>
      <c r="R17" s="35">
        <v>109877549</v>
      </c>
    </row>
    <row r="18" spans="2:20" ht="26.25" customHeight="1" x14ac:dyDescent="0.45">
      <c r="B18" s="2" t="s">
        <v>202</v>
      </c>
      <c r="D18" s="30">
        <v>0</v>
      </c>
      <c r="E18" s="30"/>
      <c r="F18" s="30">
        <v>0</v>
      </c>
      <c r="G18" s="30"/>
      <c r="H18" s="30">
        <v>0</v>
      </c>
      <c r="I18" s="30"/>
      <c r="J18" s="30">
        <v>0</v>
      </c>
      <c r="K18" s="30"/>
      <c r="L18" s="30">
        <v>200000</v>
      </c>
      <c r="M18" s="30"/>
      <c r="N18" s="35">
        <v>3186901951</v>
      </c>
      <c r="O18" s="35"/>
      <c r="P18" s="35">
        <f t="shared" si="1"/>
        <v>2529130220</v>
      </c>
      <c r="Q18" s="35"/>
      <c r="R18" s="35">
        <v>657771731</v>
      </c>
      <c r="T18" s="12"/>
    </row>
    <row r="19" spans="2:20" ht="26.25" customHeight="1" x14ac:dyDescent="0.45">
      <c r="B19" s="2" t="s">
        <v>237</v>
      </c>
      <c r="D19" s="30">
        <v>0</v>
      </c>
      <c r="E19" s="30"/>
      <c r="F19" s="30">
        <v>0</v>
      </c>
      <c r="G19" s="30"/>
      <c r="H19" s="30">
        <v>0</v>
      </c>
      <c r="I19" s="30"/>
      <c r="J19" s="30">
        <v>0</v>
      </c>
      <c r="K19" s="30"/>
      <c r="L19" s="30">
        <v>1327</v>
      </c>
      <c r="M19" s="30"/>
      <c r="N19" s="35">
        <v>76613583</v>
      </c>
      <c r="O19" s="35"/>
      <c r="P19" s="35">
        <f t="shared" si="1"/>
        <v>57516812</v>
      </c>
      <c r="Q19" s="35"/>
      <c r="R19" s="35">
        <v>19096771</v>
      </c>
    </row>
    <row r="20" spans="2:20" ht="26.25" customHeight="1" x14ac:dyDescent="0.45">
      <c r="B20" s="2" t="s">
        <v>206</v>
      </c>
      <c r="D20" s="30">
        <v>0</v>
      </c>
      <c r="E20" s="30"/>
      <c r="F20" s="30">
        <v>0</v>
      </c>
      <c r="G20" s="30"/>
      <c r="H20" s="30">
        <v>0</v>
      </c>
      <c r="I20" s="30"/>
      <c r="J20" s="30">
        <v>0</v>
      </c>
      <c r="K20" s="30"/>
      <c r="L20" s="30">
        <v>13766</v>
      </c>
      <c r="M20" s="30"/>
      <c r="N20" s="35">
        <v>862097817</v>
      </c>
      <c r="O20" s="35"/>
      <c r="P20" s="35">
        <f t="shared" si="1"/>
        <v>442817088</v>
      </c>
      <c r="Q20" s="35"/>
      <c r="R20" s="35">
        <v>419280729</v>
      </c>
    </row>
    <row r="21" spans="2:20" ht="26.25" customHeight="1" x14ac:dyDescent="0.45">
      <c r="B21" s="2" t="s">
        <v>23</v>
      </c>
      <c r="D21" s="30">
        <v>0</v>
      </c>
      <c r="E21" s="30"/>
      <c r="F21" s="30">
        <v>0</v>
      </c>
      <c r="G21" s="30"/>
      <c r="H21" s="30">
        <v>0</v>
      </c>
      <c r="I21" s="30"/>
      <c r="J21" s="30">
        <v>0</v>
      </c>
      <c r="K21" s="30"/>
      <c r="L21" s="30">
        <v>1500000</v>
      </c>
      <c r="M21" s="30"/>
      <c r="N21" s="35">
        <v>14814079901</v>
      </c>
      <c r="O21" s="35"/>
      <c r="P21" s="35">
        <f t="shared" si="1"/>
        <v>16325082443</v>
      </c>
      <c r="Q21" s="35"/>
      <c r="R21" s="35">
        <v>-1511002542</v>
      </c>
    </row>
    <row r="22" spans="2:20" ht="26.25" customHeight="1" x14ac:dyDescent="0.45">
      <c r="B22" s="2" t="s">
        <v>227</v>
      </c>
      <c r="D22" s="30">
        <v>0</v>
      </c>
      <c r="E22" s="30"/>
      <c r="F22" s="30">
        <v>0</v>
      </c>
      <c r="G22" s="30"/>
      <c r="H22" s="30">
        <v>0</v>
      </c>
      <c r="I22" s="30"/>
      <c r="J22" s="30">
        <v>0</v>
      </c>
      <c r="K22" s="30"/>
      <c r="L22" s="30">
        <v>250000</v>
      </c>
      <c r="M22" s="30"/>
      <c r="N22" s="35">
        <v>8443763559</v>
      </c>
      <c r="O22" s="35"/>
      <c r="P22" s="35">
        <f t="shared" si="1"/>
        <v>8497455290</v>
      </c>
      <c r="Q22" s="35"/>
      <c r="R22" s="35">
        <v>-53691731</v>
      </c>
    </row>
    <row r="23" spans="2:20" ht="26.25" customHeight="1" x14ac:dyDescent="0.45">
      <c r="B23" s="2" t="s">
        <v>212</v>
      </c>
      <c r="D23" s="30">
        <v>0</v>
      </c>
      <c r="E23" s="30"/>
      <c r="F23" s="30">
        <v>0</v>
      </c>
      <c r="G23" s="30"/>
      <c r="H23" s="30">
        <v>0</v>
      </c>
      <c r="I23" s="30"/>
      <c r="J23" s="30">
        <v>0</v>
      </c>
      <c r="K23" s="30"/>
      <c r="L23" s="30">
        <v>24768</v>
      </c>
      <c r="M23" s="30"/>
      <c r="N23" s="35">
        <v>118179040</v>
      </c>
      <c r="O23" s="35"/>
      <c r="P23" s="35">
        <f t="shared" si="1"/>
        <v>54564932</v>
      </c>
      <c r="Q23" s="35"/>
      <c r="R23" s="35">
        <v>63614108</v>
      </c>
    </row>
    <row r="24" spans="2:20" ht="26.25" customHeight="1" x14ac:dyDescent="0.45">
      <c r="B24" s="2" t="s">
        <v>223</v>
      </c>
      <c r="D24" s="30">
        <v>0</v>
      </c>
      <c r="E24" s="30"/>
      <c r="F24" s="30">
        <v>0</v>
      </c>
      <c r="G24" s="30"/>
      <c r="H24" s="30">
        <v>0</v>
      </c>
      <c r="I24" s="30"/>
      <c r="J24" s="30">
        <v>0</v>
      </c>
      <c r="K24" s="30"/>
      <c r="L24" s="30">
        <v>180000</v>
      </c>
      <c r="M24" s="30"/>
      <c r="N24" s="35">
        <v>16540201678</v>
      </c>
      <c r="O24" s="35"/>
      <c r="P24" s="35">
        <f t="shared" si="1"/>
        <v>16919900497</v>
      </c>
      <c r="Q24" s="35"/>
      <c r="R24" s="35">
        <v>-379698819</v>
      </c>
      <c r="T24" s="12"/>
    </row>
    <row r="25" spans="2:20" ht="26.25" customHeight="1" x14ac:dyDescent="0.45">
      <c r="B25" s="2" t="s">
        <v>230</v>
      </c>
      <c r="D25" s="30">
        <v>0</v>
      </c>
      <c r="E25" s="30"/>
      <c r="F25" s="30">
        <v>0</v>
      </c>
      <c r="G25" s="30"/>
      <c r="H25" s="30">
        <v>0</v>
      </c>
      <c r="I25" s="30"/>
      <c r="J25" s="30">
        <v>0</v>
      </c>
      <c r="K25" s="30"/>
      <c r="L25" s="30">
        <v>500000</v>
      </c>
      <c r="M25" s="30"/>
      <c r="N25" s="35">
        <v>30288703525</v>
      </c>
      <c r="O25" s="35"/>
      <c r="P25" s="35">
        <f t="shared" si="1"/>
        <v>30738224938</v>
      </c>
      <c r="Q25" s="35"/>
      <c r="R25" s="35">
        <v>-449521413</v>
      </c>
    </row>
    <row r="26" spans="2:20" ht="26.25" customHeight="1" x14ac:dyDescent="0.45">
      <c r="B26" s="2" t="s">
        <v>225</v>
      </c>
      <c r="D26" s="30">
        <v>0</v>
      </c>
      <c r="E26" s="30"/>
      <c r="F26" s="30">
        <v>0</v>
      </c>
      <c r="G26" s="30"/>
      <c r="H26" s="30">
        <v>0</v>
      </c>
      <c r="I26" s="30"/>
      <c r="J26" s="30">
        <v>0</v>
      </c>
      <c r="K26" s="30"/>
      <c r="L26" s="30">
        <v>100000</v>
      </c>
      <c r="M26" s="30"/>
      <c r="N26" s="35">
        <v>3498350298</v>
      </c>
      <c r="O26" s="35"/>
      <c r="P26" s="35">
        <f t="shared" si="1"/>
        <v>3435439794</v>
      </c>
      <c r="Q26" s="35"/>
      <c r="R26" s="35">
        <v>62910504</v>
      </c>
    </row>
    <row r="27" spans="2:20" ht="26.25" customHeight="1" x14ac:dyDescent="0.45">
      <c r="B27" s="2" t="s">
        <v>235</v>
      </c>
      <c r="D27" s="30">
        <v>0</v>
      </c>
      <c r="E27" s="30"/>
      <c r="F27" s="30">
        <v>0</v>
      </c>
      <c r="G27" s="30"/>
      <c r="H27" s="30">
        <v>0</v>
      </c>
      <c r="I27" s="30"/>
      <c r="J27" s="30">
        <v>0</v>
      </c>
      <c r="K27" s="30"/>
      <c r="L27" s="30">
        <v>33612</v>
      </c>
      <c r="M27" s="30"/>
      <c r="N27" s="35">
        <v>1569362060</v>
      </c>
      <c r="O27" s="35"/>
      <c r="P27" s="35">
        <f t="shared" si="1"/>
        <v>1495896850</v>
      </c>
      <c r="Q27" s="35"/>
      <c r="R27" s="35">
        <v>73465210</v>
      </c>
    </row>
    <row r="28" spans="2:20" ht="26.25" customHeight="1" x14ac:dyDescent="0.45">
      <c r="B28" s="2" t="s">
        <v>239</v>
      </c>
      <c r="D28" s="30">
        <v>0</v>
      </c>
      <c r="E28" s="30"/>
      <c r="F28" s="30">
        <v>0</v>
      </c>
      <c r="G28" s="30"/>
      <c r="H28" s="30">
        <v>0</v>
      </c>
      <c r="I28" s="30"/>
      <c r="J28" s="30">
        <v>0</v>
      </c>
      <c r="K28" s="30"/>
      <c r="L28" s="30">
        <v>3100000</v>
      </c>
      <c r="M28" s="30"/>
      <c r="N28" s="35">
        <v>38873506713</v>
      </c>
      <c r="O28" s="35"/>
      <c r="P28" s="35">
        <f t="shared" si="1"/>
        <v>37429108944</v>
      </c>
      <c r="Q28" s="35"/>
      <c r="R28" s="35">
        <v>1444397769</v>
      </c>
    </row>
    <row r="29" spans="2:20" ht="26.25" customHeight="1" x14ac:dyDescent="0.45">
      <c r="B29" s="2" t="s">
        <v>244</v>
      </c>
      <c r="D29" s="30">
        <v>0</v>
      </c>
      <c r="E29" s="30"/>
      <c r="F29" s="30">
        <v>0</v>
      </c>
      <c r="G29" s="30"/>
      <c r="H29" s="30">
        <v>0</v>
      </c>
      <c r="I29" s="30"/>
      <c r="J29" s="30">
        <v>0</v>
      </c>
      <c r="K29" s="30"/>
      <c r="L29" s="30">
        <v>14754</v>
      </c>
      <c r="M29" s="30"/>
      <c r="N29" s="35">
        <v>67464588</v>
      </c>
      <c r="O29" s="35"/>
      <c r="P29" s="35">
        <f t="shared" si="1"/>
        <v>32385419</v>
      </c>
      <c r="Q29" s="35"/>
      <c r="R29" s="35">
        <v>35079169</v>
      </c>
    </row>
    <row r="30" spans="2:20" ht="26.25" customHeight="1" x14ac:dyDescent="0.45">
      <c r="B30" s="2" t="s">
        <v>197</v>
      </c>
      <c r="D30" s="30">
        <v>0</v>
      </c>
      <c r="E30" s="30"/>
      <c r="F30" s="30">
        <v>0</v>
      </c>
      <c r="G30" s="30"/>
      <c r="H30" s="30">
        <v>0</v>
      </c>
      <c r="I30" s="30"/>
      <c r="J30" s="30">
        <v>0</v>
      </c>
      <c r="K30" s="30"/>
      <c r="L30" s="30">
        <v>9672386</v>
      </c>
      <c r="M30" s="30"/>
      <c r="N30" s="35">
        <v>106398108422</v>
      </c>
      <c r="O30" s="35"/>
      <c r="P30" s="35">
        <f t="shared" si="1"/>
        <v>98528221995</v>
      </c>
      <c r="Q30" s="35"/>
      <c r="R30" s="35">
        <v>7869886427</v>
      </c>
    </row>
    <row r="31" spans="2:20" ht="26.25" customHeight="1" x14ac:dyDescent="0.45">
      <c r="B31" s="2" t="s">
        <v>232</v>
      </c>
      <c r="D31" s="30">
        <v>0</v>
      </c>
      <c r="E31" s="30"/>
      <c r="F31" s="30">
        <v>0</v>
      </c>
      <c r="G31" s="30"/>
      <c r="H31" s="30">
        <v>0</v>
      </c>
      <c r="I31" s="30"/>
      <c r="J31" s="30">
        <v>0</v>
      </c>
      <c r="K31" s="30"/>
      <c r="L31" s="30">
        <v>23778</v>
      </c>
      <c r="M31" s="30"/>
      <c r="N31" s="35">
        <v>910138681</v>
      </c>
      <c r="O31" s="35"/>
      <c r="P31" s="35">
        <f t="shared" si="1"/>
        <v>905192681</v>
      </c>
      <c r="Q31" s="35"/>
      <c r="R31" s="35">
        <v>4946000</v>
      </c>
    </row>
    <row r="32" spans="2:20" ht="26.25" customHeight="1" x14ac:dyDescent="0.45">
      <c r="B32" s="2" t="s">
        <v>208</v>
      </c>
      <c r="D32" s="30">
        <v>0</v>
      </c>
      <c r="E32" s="30"/>
      <c r="F32" s="30">
        <v>0</v>
      </c>
      <c r="G32" s="30"/>
      <c r="H32" s="30">
        <v>0</v>
      </c>
      <c r="I32" s="30"/>
      <c r="J32" s="30">
        <v>0</v>
      </c>
      <c r="K32" s="30"/>
      <c r="L32" s="30">
        <v>1294</v>
      </c>
      <c r="M32" s="30"/>
      <c r="N32" s="35">
        <v>63041599</v>
      </c>
      <c r="O32" s="35"/>
      <c r="P32" s="35">
        <f t="shared" si="1"/>
        <v>70476282</v>
      </c>
      <c r="Q32" s="35"/>
      <c r="R32" s="35">
        <v>-7434683</v>
      </c>
    </row>
    <row r="33" spans="2:18" ht="26.25" customHeight="1" x14ac:dyDescent="0.45">
      <c r="B33" s="2" t="s">
        <v>233</v>
      </c>
      <c r="D33" s="30">
        <v>0</v>
      </c>
      <c r="E33" s="30"/>
      <c r="F33" s="30">
        <v>0</v>
      </c>
      <c r="G33" s="30"/>
      <c r="H33" s="30">
        <v>0</v>
      </c>
      <c r="I33" s="30"/>
      <c r="J33" s="30">
        <v>0</v>
      </c>
      <c r="K33" s="30"/>
      <c r="L33" s="30">
        <v>18975</v>
      </c>
      <c r="M33" s="30"/>
      <c r="N33" s="35">
        <v>302133102</v>
      </c>
      <c r="O33" s="35"/>
      <c r="P33" s="35">
        <f t="shared" si="1"/>
        <v>289398120</v>
      </c>
      <c r="Q33" s="35"/>
      <c r="R33" s="35">
        <v>12734982</v>
      </c>
    </row>
    <row r="34" spans="2:18" ht="26.25" customHeight="1" x14ac:dyDescent="0.45">
      <c r="B34" s="2" t="s">
        <v>241</v>
      </c>
      <c r="D34" s="30">
        <v>0</v>
      </c>
      <c r="E34" s="30"/>
      <c r="F34" s="30">
        <v>0</v>
      </c>
      <c r="G34" s="30"/>
      <c r="H34" s="30">
        <v>0</v>
      </c>
      <c r="I34" s="30"/>
      <c r="J34" s="30">
        <v>0</v>
      </c>
      <c r="K34" s="30"/>
      <c r="L34" s="30">
        <v>585210</v>
      </c>
      <c r="M34" s="30"/>
      <c r="N34" s="35">
        <v>10333871706</v>
      </c>
      <c r="O34" s="35"/>
      <c r="P34" s="35">
        <f t="shared" si="1"/>
        <v>10533284562</v>
      </c>
      <c r="Q34" s="35"/>
      <c r="R34" s="35">
        <v>-199412856</v>
      </c>
    </row>
    <row r="35" spans="2:18" ht="26.25" customHeight="1" x14ac:dyDescent="0.45">
      <c r="B35" s="2" t="s">
        <v>224</v>
      </c>
      <c r="D35" s="30">
        <v>0</v>
      </c>
      <c r="E35" s="30"/>
      <c r="F35" s="30">
        <v>0</v>
      </c>
      <c r="G35" s="30"/>
      <c r="H35" s="30">
        <v>0</v>
      </c>
      <c r="I35" s="30"/>
      <c r="J35" s="30">
        <v>0</v>
      </c>
      <c r="K35" s="30"/>
      <c r="L35" s="30">
        <v>639000</v>
      </c>
      <c r="M35" s="30"/>
      <c r="N35" s="35">
        <v>10161687569</v>
      </c>
      <c r="O35" s="35"/>
      <c r="P35" s="35">
        <f t="shared" si="1"/>
        <v>9949458562</v>
      </c>
      <c r="Q35" s="35"/>
      <c r="R35" s="35">
        <v>212229007</v>
      </c>
    </row>
    <row r="36" spans="2:18" ht="26.25" customHeight="1" x14ac:dyDescent="0.45">
      <c r="B36" s="2" t="s">
        <v>226</v>
      </c>
      <c r="D36" s="30">
        <v>0</v>
      </c>
      <c r="E36" s="30"/>
      <c r="F36" s="30">
        <v>0</v>
      </c>
      <c r="G36" s="30"/>
      <c r="H36" s="30">
        <v>0</v>
      </c>
      <c r="I36" s="30"/>
      <c r="J36" s="30">
        <v>0</v>
      </c>
      <c r="K36" s="30"/>
      <c r="L36" s="30">
        <v>200000</v>
      </c>
      <c r="M36" s="30"/>
      <c r="N36" s="35">
        <v>7038800734</v>
      </c>
      <c r="O36" s="35"/>
      <c r="P36" s="35">
        <f t="shared" si="1"/>
        <v>6695478829</v>
      </c>
      <c r="Q36" s="35"/>
      <c r="R36" s="35">
        <v>343321905</v>
      </c>
    </row>
    <row r="37" spans="2:18" ht="26.25" customHeight="1" x14ac:dyDescent="0.45">
      <c r="B37" s="2" t="s">
        <v>229</v>
      </c>
      <c r="D37" s="30">
        <v>0</v>
      </c>
      <c r="E37" s="30"/>
      <c r="F37" s="30">
        <v>0</v>
      </c>
      <c r="G37" s="30"/>
      <c r="H37" s="30">
        <v>0</v>
      </c>
      <c r="I37" s="30"/>
      <c r="J37" s="30">
        <v>0</v>
      </c>
      <c r="K37" s="30"/>
      <c r="L37" s="30">
        <v>250000</v>
      </c>
      <c r="M37" s="30"/>
      <c r="N37" s="35">
        <v>16565843440</v>
      </c>
      <c r="O37" s="35"/>
      <c r="P37" s="35">
        <f t="shared" si="1"/>
        <v>16912491576</v>
      </c>
      <c r="Q37" s="35"/>
      <c r="R37" s="35">
        <v>-346648136</v>
      </c>
    </row>
    <row r="38" spans="2:18" ht="26.25" customHeight="1" x14ac:dyDescent="0.45">
      <c r="B38" s="2" t="s">
        <v>236</v>
      </c>
      <c r="D38" s="30">
        <v>0</v>
      </c>
      <c r="E38" s="30"/>
      <c r="F38" s="30">
        <v>0</v>
      </c>
      <c r="G38" s="30"/>
      <c r="H38" s="30">
        <v>0</v>
      </c>
      <c r="I38" s="30"/>
      <c r="J38" s="30">
        <v>0</v>
      </c>
      <c r="K38" s="30"/>
      <c r="L38" s="30">
        <v>148610</v>
      </c>
      <c r="M38" s="30"/>
      <c r="N38" s="35">
        <v>643430467</v>
      </c>
      <c r="O38" s="35"/>
      <c r="P38" s="35">
        <f t="shared" si="1"/>
        <v>466248911</v>
      </c>
      <c r="Q38" s="35"/>
      <c r="R38" s="35">
        <v>177181556</v>
      </c>
    </row>
    <row r="39" spans="2:18" ht="26.25" customHeight="1" x14ac:dyDescent="0.45">
      <c r="B39" s="2" t="s">
        <v>222</v>
      </c>
      <c r="D39" s="30">
        <v>0</v>
      </c>
      <c r="E39" s="30"/>
      <c r="F39" s="30">
        <v>0</v>
      </c>
      <c r="G39" s="30"/>
      <c r="H39" s="30">
        <v>0</v>
      </c>
      <c r="I39" s="30"/>
      <c r="J39" s="30">
        <v>0</v>
      </c>
      <c r="K39" s="30"/>
      <c r="L39" s="30">
        <v>3500000</v>
      </c>
      <c r="M39" s="30"/>
      <c r="N39" s="35">
        <v>30653981824</v>
      </c>
      <c r="O39" s="35"/>
      <c r="P39" s="35">
        <f t="shared" si="1"/>
        <v>31417265429</v>
      </c>
      <c r="Q39" s="35"/>
      <c r="R39" s="35">
        <v>-763283605</v>
      </c>
    </row>
    <row r="40" spans="2:18" ht="26.25" customHeight="1" x14ac:dyDescent="0.45">
      <c r="B40" s="2" t="s">
        <v>199</v>
      </c>
      <c r="D40" s="30">
        <v>0</v>
      </c>
      <c r="E40" s="30"/>
      <c r="F40" s="30">
        <v>0</v>
      </c>
      <c r="G40" s="30"/>
      <c r="H40" s="30">
        <v>0</v>
      </c>
      <c r="I40" s="30"/>
      <c r="J40" s="30">
        <v>0</v>
      </c>
      <c r="K40" s="30"/>
      <c r="L40" s="30">
        <v>3427469</v>
      </c>
      <c r="M40" s="30"/>
      <c r="N40" s="35">
        <v>18614905129</v>
      </c>
      <c r="O40" s="35"/>
      <c r="P40" s="35">
        <f t="shared" si="1"/>
        <v>19669904403</v>
      </c>
      <c r="Q40" s="35"/>
      <c r="R40" s="35">
        <v>-1054999274</v>
      </c>
    </row>
    <row r="41" spans="2:18" ht="26.25" customHeight="1" x14ac:dyDescent="0.45">
      <c r="B41" s="2" t="s">
        <v>22</v>
      </c>
      <c r="D41" s="30">
        <v>0</v>
      </c>
      <c r="E41" s="30"/>
      <c r="F41" s="30">
        <v>0</v>
      </c>
      <c r="G41" s="30"/>
      <c r="H41" s="30">
        <v>0</v>
      </c>
      <c r="I41" s="30"/>
      <c r="J41" s="30">
        <v>0</v>
      </c>
      <c r="K41" s="30"/>
      <c r="L41" s="30">
        <v>506710</v>
      </c>
      <c r="M41" s="30"/>
      <c r="N41" s="35">
        <v>6558256735</v>
      </c>
      <c r="O41" s="35"/>
      <c r="P41" s="35">
        <f t="shared" si="1"/>
        <v>6390052205</v>
      </c>
      <c r="Q41" s="35"/>
      <c r="R41" s="35">
        <v>168204530</v>
      </c>
    </row>
    <row r="42" spans="2:18" ht="26.25" customHeight="1" x14ac:dyDescent="0.45">
      <c r="B42" s="2" t="s">
        <v>240</v>
      </c>
      <c r="D42" s="30">
        <v>0</v>
      </c>
      <c r="E42" s="30"/>
      <c r="F42" s="30">
        <v>0</v>
      </c>
      <c r="G42" s="30"/>
      <c r="H42" s="30">
        <v>0</v>
      </c>
      <c r="I42" s="30"/>
      <c r="J42" s="30">
        <v>0</v>
      </c>
      <c r="K42" s="30"/>
      <c r="L42" s="30">
        <v>1700000</v>
      </c>
      <c r="M42" s="30"/>
      <c r="N42" s="35">
        <v>11862992785</v>
      </c>
      <c r="O42" s="35"/>
      <c r="P42" s="35">
        <f t="shared" si="1"/>
        <v>12137363440</v>
      </c>
      <c r="Q42" s="35"/>
      <c r="R42" s="35">
        <v>-274370655</v>
      </c>
    </row>
    <row r="43" spans="2:18" ht="26.25" customHeight="1" x14ac:dyDescent="0.45">
      <c r="B43" s="2" t="s">
        <v>228</v>
      </c>
      <c r="D43" s="30">
        <v>0</v>
      </c>
      <c r="E43" s="30"/>
      <c r="F43" s="30">
        <v>0</v>
      </c>
      <c r="G43" s="30"/>
      <c r="H43" s="30">
        <v>0</v>
      </c>
      <c r="I43" s="30"/>
      <c r="J43" s="30">
        <v>0</v>
      </c>
      <c r="K43" s="30"/>
      <c r="L43" s="30">
        <v>2300000</v>
      </c>
      <c r="M43" s="30"/>
      <c r="N43" s="35">
        <v>15735309840</v>
      </c>
      <c r="O43" s="35"/>
      <c r="P43" s="35">
        <f t="shared" si="1"/>
        <v>15488394236</v>
      </c>
      <c r="Q43" s="35"/>
      <c r="R43" s="35">
        <v>246915604</v>
      </c>
    </row>
    <row r="44" spans="2:18" ht="26.25" customHeight="1" x14ac:dyDescent="0.45">
      <c r="B44" s="2" t="s">
        <v>245</v>
      </c>
      <c r="D44" s="30">
        <v>0</v>
      </c>
      <c r="E44" s="30"/>
      <c r="F44" s="30">
        <v>0</v>
      </c>
      <c r="G44" s="30"/>
      <c r="H44" s="30">
        <v>0</v>
      </c>
      <c r="I44" s="30"/>
      <c r="J44" s="30">
        <v>0</v>
      </c>
      <c r="K44" s="30"/>
      <c r="L44" s="30">
        <v>7845</v>
      </c>
      <c r="M44" s="30"/>
      <c r="N44" s="35">
        <v>79324537</v>
      </c>
      <c r="O44" s="35"/>
      <c r="P44" s="35">
        <f t="shared" si="1"/>
        <v>43886344</v>
      </c>
      <c r="Q44" s="35"/>
      <c r="R44" s="35">
        <v>35438193</v>
      </c>
    </row>
    <row r="45" spans="2:18" ht="26.25" customHeight="1" x14ac:dyDescent="0.45">
      <c r="B45" s="2" t="s">
        <v>243</v>
      </c>
      <c r="D45" s="30">
        <v>0</v>
      </c>
      <c r="E45" s="30"/>
      <c r="F45" s="30">
        <v>0</v>
      </c>
      <c r="G45" s="30"/>
      <c r="H45" s="30">
        <v>0</v>
      </c>
      <c r="I45" s="30"/>
      <c r="J45" s="30">
        <v>0</v>
      </c>
      <c r="K45" s="30"/>
      <c r="L45" s="30">
        <v>10000000</v>
      </c>
      <c r="M45" s="30"/>
      <c r="N45" s="35">
        <v>46212697024</v>
      </c>
      <c r="O45" s="35"/>
      <c r="P45" s="35">
        <f t="shared" si="1"/>
        <v>46748543418</v>
      </c>
      <c r="Q45" s="35"/>
      <c r="R45" s="35">
        <v>-535846394</v>
      </c>
    </row>
    <row r="46" spans="2:18" ht="26.25" customHeight="1" x14ac:dyDescent="0.45">
      <c r="B46" s="2" t="s">
        <v>234</v>
      </c>
      <c r="D46" s="30">
        <v>0</v>
      </c>
      <c r="E46" s="30"/>
      <c r="F46" s="30">
        <v>0</v>
      </c>
      <c r="G46" s="30"/>
      <c r="H46" s="30">
        <v>0</v>
      </c>
      <c r="I46" s="30"/>
      <c r="J46" s="30">
        <v>0</v>
      </c>
      <c r="K46" s="30"/>
      <c r="L46" s="30">
        <v>69526</v>
      </c>
      <c r="M46" s="30"/>
      <c r="N46" s="35">
        <v>951437485</v>
      </c>
      <c r="O46" s="35"/>
      <c r="P46" s="35">
        <f t="shared" si="1"/>
        <v>914243195</v>
      </c>
      <c r="Q46" s="35"/>
      <c r="R46" s="35">
        <v>37194290</v>
      </c>
    </row>
    <row r="47" spans="2:18" ht="26.25" customHeight="1" x14ac:dyDescent="0.45">
      <c r="B47" s="2" t="s">
        <v>210</v>
      </c>
      <c r="D47" s="30">
        <v>0</v>
      </c>
      <c r="E47" s="30"/>
      <c r="F47" s="30">
        <v>0</v>
      </c>
      <c r="G47" s="30"/>
      <c r="H47" s="30">
        <v>0</v>
      </c>
      <c r="I47" s="30"/>
      <c r="J47" s="30">
        <v>0</v>
      </c>
      <c r="K47" s="30"/>
      <c r="L47" s="30">
        <v>4300</v>
      </c>
      <c r="M47" s="30"/>
      <c r="N47" s="35">
        <v>64774488</v>
      </c>
      <c r="O47" s="35"/>
      <c r="P47" s="35">
        <f t="shared" si="1"/>
        <v>51318901</v>
      </c>
      <c r="Q47" s="35"/>
      <c r="R47" s="35">
        <v>13455587</v>
      </c>
    </row>
    <row r="48" spans="2:18" ht="26.25" customHeight="1" x14ac:dyDescent="0.45">
      <c r="B48" s="2" t="s">
        <v>238</v>
      </c>
      <c r="D48" s="30">
        <v>0</v>
      </c>
      <c r="E48" s="30"/>
      <c r="F48" s="30">
        <v>0</v>
      </c>
      <c r="G48" s="30"/>
      <c r="H48" s="30">
        <v>0</v>
      </c>
      <c r="I48" s="30"/>
      <c r="J48" s="30">
        <v>0</v>
      </c>
      <c r="K48" s="30"/>
      <c r="L48" s="30">
        <v>600000</v>
      </c>
      <c r="M48" s="30"/>
      <c r="N48" s="35">
        <v>5665525866</v>
      </c>
      <c r="O48" s="35"/>
      <c r="P48" s="35">
        <f t="shared" si="1"/>
        <v>5866922349</v>
      </c>
      <c r="Q48" s="35"/>
      <c r="R48" s="35">
        <v>-201396483</v>
      </c>
    </row>
    <row r="49" spans="2:18" ht="26.25" customHeight="1" x14ac:dyDescent="0.45">
      <c r="B49" s="2" t="s">
        <v>242</v>
      </c>
      <c r="D49" s="30">
        <v>0</v>
      </c>
      <c r="E49" s="30"/>
      <c r="F49" s="30">
        <v>0</v>
      </c>
      <c r="G49" s="30"/>
      <c r="H49" s="30">
        <v>0</v>
      </c>
      <c r="I49" s="30"/>
      <c r="J49" s="30">
        <v>0</v>
      </c>
      <c r="K49" s="30"/>
      <c r="L49" s="30">
        <v>400000</v>
      </c>
      <c r="M49" s="30"/>
      <c r="N49" s="35">
        <v>5484665314</v>
      </c>
      <c r="O49" s="35"/>
      <c r="P49" s="35">
        <f t="shared" si="1"/>
        <v>5351137136</v>
      </c>
      <c r="Q49" s="35"/>
      <c r="R49" s="35">
        <v>133528178</v>
      </c>
    </row>
    <row r="50" spans="2:18" ht="26.25" customHeight="1" x14ac:dyDescent="0.45">
      <c r="B50" s="2" t="s">
        <v>204</v>
      </c>
      <c r="D50" s="30">
        <v>0</v>
      </c>
      <c r="E50" s="30"/>
      <c r="F50" s="30">
        <v>0</v>
      </c>
      <c r="G50" s="30"/>
      <c r="H50" s="30">
        <v>0</v>
      </c>
      <c r="I50" s="30"/>
      <c r="J50" s="30">
        <v>0</v>
      </c>
      <c r="K50" s="30"/>
      <c r="L50" s="30">
        <v>500000</v>
      </c>
      <c r="M50" s="30"/>
      <c r="N50" s="35">
        <v>7261319831</v>
      </c>
      <c r="O50" s="35"/>
      <c r="P50" s="35">
        <f t="shared" si="1"/>
        <v>8484430458</v>
      </c>
      <c r="Q50" s="35"/>
      <c r="R50" s="35">
        <v>-1223110627</v>
      </c>
    </row>
    <row r="51" spans="2:18" ht="26.25" customHeight="1" x14ac:dyDescent="0.45">
      <c r="B51" s="2" t="s">
        <v>231</v>
      </c>
      <c r="D51" s="30">
        <v>0</v>
      </c>
      <c r="E51" s="30"/>
      <c r="F51" s="30">
        <v>0</v>
      </c>
      <c r="G51" s="30"/>
      <c r="H51" s="30">
        <v>0</v>
      </c>
      <c r="I51" s="30"/>
      <c r="J51" s="30">
        <v>0</v>
      </c>
      <c r="K51" s="30"/>
      <c r="L51" s="30">
        <v>808340</v>
      </c>
      <c r="M51" s="30"/>
      <c r="N51" s="35">
        <v>65890777743</v>
      </c>
      <c r="O51" s="35"/>
      <c r="P51" s="35">
        <f t="shared" si="1"/>
        <v>65591697634</v>
      </c>
      <c r="Q51" s="35"/>
      <c r="R51" s="35">
        <v>299080109</v>
      </c>
    </row>
    <row r="52" spans="2:18" ht="26.25" customHeight="1" x14ac:dyDescent="0.45">
      <c r="B52" s="2" t="s">
        <v>246</v>
      </c>
      <c r="D52" s="30">
        <v>0</v>
      </c>
      <c r="E52" s="30"/>
      <c r="F52" s="30">
        <v>0</v>
      </c>
      <c r="G52" s="30"/>
      <c r="H52" s="30">
        <v>0</v>
      </c>
      <c r="I52" s="30"/>
      <c r="J52" s="30">
        <v>0</v>
      </c>
      <c r="K52" s="30"/>
      <c r="L52" s="30">
        <v>38546</v>
      </c>
      <c r="M52" s="30"/>
      <c r="N52" s="35">
        <v>29019877199</v>
      </c>
      <c r="O52" s="35"/>
      <c r="P52" s="35">
        <f t="shared" si="1"/>
        <v>29342371659</v>
      </c>
      <c r="Q52" s="35"/>
      <c r="R52" s="35">
        <v>-322494460</v>
      </c>
    </row>
    <row r="53" spans="2:18" ht="26.25" customHeight="1" x14ac:dyDescent="0.45">
      <c r="B53" s="2" t="s">
        <v>189</v>
      </c>
      <c r="D53" s="30">
        <v>0</v>
      </c>
      <c r="E53" s="30"/>
      <c r="F53" s="30">
        <v>0</v>
      </c>
      <c r="G53" s="30"/>
      <c r="H53" s="30">
        <v>0</v>
      </c>
      <c r="I53" s="30"/>
      <c r="J53" s="30">
        <v>0</v>
      </c>
      <c r="K53" s="30"/>
      <c r="L53" s="30">
        <v>645600</v>
      </c>
      <c r="M53" s="30"/>
      <c r="N53" s="35">
        <v>645600000000</v>
      </c>
      <c r="O53" s="35"/>
      <c r="P53" s="35">
        <f t="shared" si="1"/>
        <v>645482985000</v>
      </c>
      <c r="Q53" s="35"/>
      <c r="R53" s="35">
        <v>117015000</v>
      </c>
    </row>
    <row r="54" spans="2:18" ht="26.25" customHeight="1" x14ac:dyDescent="0.45">
      <c r="B54" s="2" t="s">
        <v>247</v>
      </c>
      <c r="D54" s="30">
        <v>0</v>
      </c>
      <c r="E54" s="30"/>
      <c r="F54" s="30">
        <v>0</v>
      </c>
      <c r="G54" s="30"/>
      <c r="H54" s="30">
        <v>0</v>
      </c>
      <c r="I54" s="30"/>
      <c r="J54" s="30">
        <v>0</v>
      </c>
      <c r="K54" s="30"/>
      <c r="L54" s="30">
        <v>15000</v>
      </c>
      <c r="M54" s="30"/>
      <c r="N54" s="35">
        <v>14922770907</v>
      </c>
      <c r="O54" s="35"/>
      <c r="P54" s="35">
        <f t="shared" si="1"/>
        <v>14552614182</v>
      </c>
      <c r="Q54" s="35"/>
      <c r="R54" s="35">
        <v>370156725</v>
      </c>
    </row>
    <row r="55" spans="2:18" ht="26.25" customHeight="1" x14ac:dyDescent="0.45">
      <c r="B55" s="2" t="s">
        <v>64</v>
      </c>
      <c r="D55" s="30">
        <v>0</v>
      </c>
      <c r="E55" s="30"/>
      <c r="F55" s="30">
        <v>0</v>
      </c>
      <c r="G55" s="30"/>
      <c r="H55" s="30">
        <v>0</v>
      </c>
      <c r="I55" s="30"/>
      <c r="J55" s="30">
        <v>0</v>
      </c>
      <c r="K55" s="30"/>
      <c r="L55" s="30">
        <v>100</v>
      </c>
      <c r="M55" s="30"/>
      <c r="N55" s="35">
        <v>102491422</v>
      </c>
      <c r="O55" s="35"/>
      <c r="P55" s="35">
        <f t="shared" si="1"/>
        <v>100518214</v>
      </c>
      <c r="Q55" s="35"/>
      <c r="R55" s="35">
        <v>1973208</v>
      </c>
    </row>
    <row r="56" spans="2:18" ht="26.25" customHeight="1" x14ac:dyDescent="0.45">
      <c r="B56" s="2" t="s">
        <v>52</v>
      </c>
      <c r="D56" s="30">
        <v>0</v>
      </c>
      <c r="E56" s="30"/>
      <c r="F56" s="30">
        <v>0</v>
      </c>
      <c r="G56" s="30"/>
      <c r="H56" s="30">
        <v>0</v>
      </c>
      <c r="I56" s="30"/>
      <c r="J56" s="30">
        <v>0</v>
      </c>
      <c r="K56" s="30"/>
      <c r="L56" s="30">
        <v>109983</v>
      </c>
      <c r="M56" s="30"/>
      <c r="N56" s="35">
        <v>63189891850</v>
      </c>
      <c r="O56" s="35"/>
      <c r="P56" s="35">
        <f t="shared" si="1"/>
        <v>63175320653</v>
      </c>
      <c r="Q56" s="35"/>
      <c r="R56" s="35">
        <v>14571197</v>
      </c>
    </row>
    <row r="57" spans="2:18" ht="26.25" customHeight="1" x14ac:dyDescent="0.45">
      <c r="B57" s="2" t="s">
        <v>55</v>
      </c>
      <c r="D57" s="30">
        <v>0</v>
      </c>
      <c r="E57" s="30"/>
      <c r="F57" s="30">
        <v>0</v>
      </c>
      <c r="G57" s="30"/>
      <c r="H57" s="30">
        <v>0</v>
      </c>
      <c r="I57" s="30"/>
      <c r="J57" s="30">
        <v>0</v>
      </c>
      <c r="K57" s="30"/>
      <c r="L57" s="30">
        <v>6500</v>
      </c>
      <c r="M57" s="30"/>
      <c r="N57" s="35">
        <v>5004092845</v>
      </c>
      <c r="O57" s="35"/>
      <c r="P57" s="35">
        <f t="shared" si="1"/>
        <v>4553155855</v>
      </c>
      <c r="Q57" s="35"/>
      <c r="R57" s="35">
        <v>450936990</v>
      </c>
    </row>
    <row r="58" spans="2:18" ht="26.25" customHeight="1" x14ac:dyDescent="0.45">
      <c r="B58" s="2" t="s">
        <v>248</v>
      </c>
      <c r="D58" s="30">
        <v>0</v>
      </c>
      <c r="E58" s="30"/>
      <c r="F58" s="30">
        <v>0</v>
      </c>
      <c r="G58" s="30"/>
      <c r="H58" s="30">
        <v>0</v>
      </c>
      <c r="I58" s="30"/>
      <c r="J58" s="30">
        <v>0</v>
      </c>
      <c r="K58" s="30"/>
      <c r="L58" s="30">
        <v>17562</v>
      </c>
      <c r="M58" s="30"/>
      <c r="N58" s="35">
        <v>14120831430</v>
      </c>
      <c r="O58" s="35"/>
      <c r="P58" s="35">
        <f t="shared" si="1"/>
        <v>14070166449</v>
      </c>
      <c r="Q58" s="35"/>
      <c r="R58" s="35">
        <v>50664981</v>
      </c>
    </row>
    <row r="59" spans="2:18" ht="26.25" customHeight="1" x14ac:dyDescent="0.45">
      <c r="B59" s="2" t="s">
        <v>58</v>
      </c>
      <c r="D59" s="30">
        <v>0</v>
      </c>
      <c r="E59" s="30"/>
      <c r="F59" s="30">
        <v>0</v>
      </c>
      <c r="G59" s="30"/>
      <c r="H59" s="30">
        <v>0</v>
      </c>
      <c r="I59" s="30"/>
      <c r="J59" s="30">
        <v>0</v>
      </c>
      <c r="K59" s="30"/>
      <c r="L59" s="30">
        <v>50000</v>
      </c>
      <c r="M59" s="30"/>
      <c r="N59" s="35">
        <v>30694435626</v>
      </c>
      <c r="O59" s="35"/>
      <c r="P59" s="35">
        <f t="shared" si="1"/>
        <v>30158085652</v>
      </c>
      <c r="Q59" s="35"/>
      <c r="R59" s="35">
        <v>536349974</v>
      </c>
    </row>
    <row r="60" spans="2:18" ht="26.25" customHeight="1" x14ac:dyDescent="0.45">
      <c r="B60" s="2" t="s">
        <v>72</v>
      </c>
      <c r="D60" s="30">
        <v>0</v>
      </c>
      <c r="E60" s="30"/>
      <c r="F60" s="30">
        <v>0</v>
      </c>
      <c r="G60" s="30"/>
      <c r="H60" s="30">
        <v>0</v>
      </c>
      <c r="I60" s="30"/>
      <c r="J60" s="30">
        <v>0</v>
      </c>
      <c r="K60" s="30"/>
      <c r="L60" s="30">
        <v>100</v>
      </c>
      <c r="M60" s="30"/>
      <c r="N60" s="35">
        <v>94482873</v>
      </c>
      <c r="O60" s="35"/>
      <c r="P60" s="35">
        <f t="shared" si="1"/>
        <v>91076499</v>
      </c>
      <c r="Q60" s="35"/>
      <c r="R60" s="35">
        <v>3406374</v>
      </c>
    </row>
    <row r="61" spans="2:18" ht="26.25" customHeight="1" x14ac:dyDescent="0.45">
      <c r="B61" s="2" t="s">
        <v>249</v>
      </c>
      <c r="D61" s="30">
        <v>0</v>
      </c>
      <c r="E61" s="30"/>
      <c r="F61" s="30">
        <v>0</v>
      </c>
      <c r="G61" s="30"/>
      <c r="H61" s="30">
        <v>0</v>
      </c>
      <c r="I61" s="30"/>
      <c r="J61" s="30">
        <v>0</v>
      </c>
      <c r="K61" s="30"/>
      <c r="L61" s="30">
        <v>21160</v>
      </c>
      <c r="M61" s="30"/>
      <c r="N61" s="35">
        <v>16581682159</v>
      </c>
      <c r="O61" s="35"/>
      <c r="P61" s="35">
        <f t="shared" si="1"/>
        <v>16544480489</v>
      </c>
      <c r="Q61" s="35"/>
      <c r="R61" s="35">
        <v>37201670</v>
      </c>
    </row>
    <row r="62" spans="2:18" ht="26.25" customHeight="1" x14ac:dyDescent="0.45">
      <c r="B62" s="2" t="s">
        <v>49</v>
      </c>
      <c r="D62" s="30">
        <v>0</v>
      </c>
      <c r="E62" s="30"/>
      <c r="F62" s="30">
        <v>0</v>
      </c>
      <c r="G62" s="30"/>
      <c r="H62" s="30">
        <v>0</v>
      </c>
      <c r="I62" s="30"/>
      <c r="J62" s="30">
        <v>0</v>
      </c>
      <c r="K62" s="30"/>
      <c r="L62" s="30">
        <v>217064</v>
      </c>
      <c r="M62" s="30"/>
      <c r="N62" s="35">
        <v>132734896060</v>
      </c>
      <c r="O62" s="35"/>
      <c r="P62" s="35">
        <f t="shared" si="1"/>
        <v>127839569685</v>
      </c>
      <c r="Q62" s="35"/>
      <c r="R62" s="35">
        <f>4895349315-22940</f>
        <v>4895326375</v>
      </c>
    </row>
    <row r="63" spans="2:18" ht="24.75" thickBot="1" x14ac:dyDescent="0.45">
      <c r="D63" s="31">
        <f>SUM(D8:D62)</f>
        <v>7901254</v>
      </c>
      <c r="E63" s="30"/>
      <c r="F63" s="31">
        <f>SUM(F8:F62)</f>
        <v>65511602778</v>
      </c>
      <c r="G63" s="30"/>
      <c r="H63" s="31">
        <f>SUM(H8:H62)</f>
        <v>61037285598</v>
      </c>
      <c r="I63" s="30"/>
      <c r="J63" s="36">
        <f>SUM(J8:J62)</f>
        <v>4474317180</v>
      </c>
      <c r="K63" s="30"/>
      <c r="L63" s="31">
        <f>SUM(L8:L62)</f>
        <v>55541061</v>
      </c>
      <c r="M63" s="30"/>
      <c r="N63" s="36">
        <f>SUM(N8:N62)</f>
        <v>1532592317026</v>
      </c>
      <c r="O63" s="35"/>
      <c r="P63" s="36">
        <f>SUM(P8:P62)</f>
        <v>1533732604769</v>
      </c>
      <c r="Q63" s="35"/>
      <c r="R63" s="36">
        <f>SUM(R8:R62)</f>
        <v>-1140287743</v>
      </c>
    </row>
    <row r="64" spans="2:18" ht="18.75" thickTop="1" x14ac:dyDescent="0.4"/>
    <row r="65" spans="14:18" x14ac:dyDescent="0.4">
      <c r="N65" s="68"/>
      <c r="R65" s="46"/>
    </row>
    <row r="66" spans="14:18" x14ac:dyDescent="0.4">
      <c r="N66" s="40"/>
      <c r="R66" s="40"/>
    </row>
    <row r="67" spans="14:18" x14ac:dyDescent="0.4">
      <c r="N67" s="37"/>
      <c r="R67" s="47"/>
    </row>
    <row r="68" spans="14:18" x14ac:dyDescent="0.4">
      <c r="R68" s="40"/>
    </row>
    <row r="69" spans="14:18" x14ac:dyDescent="0.4">
      <c r="R69" s="40"/>
    </row>
  </sheetData>
  <mergeCells count="8">
    <mergeCell ref="B2:R2"/>
    <mergeCell ref="B3:R3"/>
    <mergeCell ref="B4:R4"/>
    <mergeCell ref="R7"/>
    <mergeCell ref="L6:R6"/>
    <mergeCell ref="B6:B7"/>
    <mergeCell ref="D7"/>
    <mergeCell ref="D6:J6"/>
  </mergeCells>
  <pageMargins left="0.37" right="0.17" top="0.42" bottom="0.34" header="0.3" footer="0.17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59"/>
  <sheetViews>
    <sheetView rightToLeft="1" view="pageBreakPreview" topLeftCell="A28" zoomScale="70" zoomScaleNormal="100" zoomScaleSheetLayoutView="70" workbookViewId="0">
      <selection activeCell="A8" sqref="A8:U52"/>
    </sheetView>
  </sheetViews>
  <sheetFormatPr defaultRowHeight="18" x14ac:dyDescent="0.4"/>
  <cols>
    <col min="1" max="1" width="45.140625" style="33" bestFit="1" customWidth="1"/>
    <col min="2" max="2" width="1" style="33" customWidth="1"/>
    <col min="3" max="3" width="21.42578125" style="33" bestFit="1" customWidth="1"/>
    <col min="4" max="4" width="1" style="33" customWidth="1"/>
    <col min="5" max="5" width="22.7109375" style="33" bestFit="1" customWidth="1"/>
    <col min="6" max="6" width="1" style="33" customWidth="1"/>
    <col min="7" max="7" width="16.7109375" style="33" bestFit="1" customWidth="1"/>
    <col min="8" max="8" width="1" style="33" customWidth="1"/>
    <col min="9" max="9" width="22.28515625" style="33" bestFit="1" customWidth="1"/>
    <col min="10" max="10" width="1" style="33" customWidth="1"/>
    <col min="11" max="11" width="18.85546875" style="33" bestFit="1" customWidth="1"/>
    <col min="12" max="12" width="1" style="33" customWidth="1"/>
    <col min="13" max="13" width="21.28515625" style="33" bestFit="1" customWidth="1"/>
    <col min="14" max="14" width="1" style="33" customWidth="1"/>
    <col min="15" max="15" width="22.5703125" style="33" bestFit="1" customWidth="1"/>
    <col min="16" max="16" width="1" style="33" customWidth="1"/>
    <col min="17" max="17" width="19" style="33" bestFit="1" customWidth="1"/>
    <col min="18" max="18" width="1" style="33" customWidth="1"/>
    <col min="19" max="19" width="22.28515625" style="33" bestFit="1" customWidth="1"/>
    <col min="20" max="20" width="1" style="33" customWidth="1"/>
    <col min="21" max="21" width="14.28515625" style="33" bestFit="1" customWidth="1"/>
    <col min="22" max="22" width="1" style="33" customWidth="1"/>
    <col min="23" max="23" width="9.140625" style="33" customWidth="1"/>
    <col min="24" max="16384" width="9.140625" style="33"/>
  </cols>
  <sheetData>
    <row r="2" spans="1:23" ht="27.75" x14ac:dyDescent="0.4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spans="1:23" ht="27.75" x14ac:dyDescent="0.4">
      <c r="A3" s="95" t="s">
        <v>180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1:23" ht="27.75" x14ac:dyDescent="0.4">
      <c r="A4" s="95" t="s">
        <v>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</row>
    <row r="5" spans="1:23" ht="24" x14ac:dyDescent="0.55000000000000004">
      <c r="K5" s="81">
        <v>265366638695</v>
      </c>
    </row>
    <row r="6" spans="1:23" ht="27.75" x14ac:dyDescent="0.4">
      <c r="A6" s="96" t="s">
        <v>3</v>
      </c>
      <c r="C6" s="92" t="s">
        <v>182</v>
      </c>
      <c r="D6" s="92" t="s">
        <v>182</v>
      </c>
      <c r="E6" s="92" t="s">
        <v>182</v>
      </c>
      <c r="F6" s="92" t="s">
        <v>182</v>
      </c>
      <c r="G6" s="92" t="s">
        <v>182</v>
      </c>
      <c r="H6" s="92" t="s">
        <v>182</v>
      </c>
      <c r="I6" s="92" t="s">
        <v>182</v>
      </c>
      <c r="J6" s="92" t="s">
        <v>182</v>
      </c>
      <c r="K6" s="92" t="s">
        <v>182</v>
      </c>
      <c r="M6" s="92" t="s">
        <v>183</v>
      </c>
      <c r="N6" s="92" t="s">
        <v>183</v>
      </c>
      <c r="O6" s="92" t="s">
        <v>183</v>
      </c>
      <c r="P6" s="92" t="s">
        <v>183</v>
      </c>
      <c r="Q6" s="92" t="s">
        <v>183</v>
      </c>
      <c r="R6" s="92" t="s">
        <v>183</v>
      </c>
      <c r="S6" s="92" t="s">
        <v>183</v>
      </c>
      <c r="T6" s="92" t="s">
        <v>183</v>
      </c>
      <c r="U6" s="92" t="s">
        <v>183</v>
      </c>
    </row>
    <row r="7" spans="1:23" ht="55.5" x14ac:dyDescent="0.4">
      <c r="A7" s="92" t="s">
        <v>3</v>
      </c>
      <c r="C7" s="38" t="s">
        <v>250</v>
      </c>
      <c r="E7" s="38" t="s">
        <v>251</v>
      </c>
      <c r="G7" s="38" t="s">
        <v>252</v>
      </c>
      <c r="I7" s="38" t="s">
        <v>126</v>
      </c>
      <c r="K7" s="34" t="s">
        <v>293</v>
      </c>
      <c r="M7" s="93" t="s">
        <v>250</v>
      </c>
      <c r="O7" s="93" t="s">
        <v>251</v>
      </c>
      <c r="Q7" s="93" t="s">
        <v>252</v>
      </c>
      <c r="S7" s="93" t="s">
        <v>126</v>
      </c>
      <c r="U7" s="94" t="s">
        <v>294</v>
      </c>
    </row>
    <row r="8" spans="1:23" ht="29.25" customHeight="1" x14ac:dyDescent="0.6">
      <c r="A8" s="49" t="s">
        <v>19</v>
      </c>
      <c r="B8" s="50"/>
      <c r="C8" s="35">
        <v>0</v>
      </c>
      <c r="D8" s="35"/>
      <c r="E8" s="35">
        <v>125704210</v>
      </c>
      <c r="F8" s="35"/>
      <c r="G8" s="35">
        <v>2566451480</v>
      </c>
      <c r="H8" s="35"/>
      <c r="I8" s="35">
        <f>C8+E8+G8</f>
        <v>2692155690</v>
      </c>
      <c r="J8" s="51"/>
      <c r="K8" s="79">
        <f>I8/'جمع درآمدها'!C10</f>
        <v>1.0145041981310386E-2</v>
      </c>
      <c r="L8" s="51"/>
      <c r="M8" s="35">
        <v>218301576</v>
      </c>
      <c r="N8" s="35"/>
      <c r="O8" s="35">
        <v>0</v>
      </c>
      <c r="P8" s="35"/>
      <c r="Q8" s="35">
        <v>2157706680</v>
      </c>
      <c r="R8" s="35"/>
      <c r="S8" s="35">
        <f>M8+O8+Q8</f>
        <v>2376008256</v>
      </c>
      <c r="T8" s="51"/>
      <c r="U8" s="51" t="s">
        <v>254</v>
      </c>
      <c r="W8" s="82"/>
    </row>
    <row r="9" spans="1:23" ht="29.25" customHeight="1" x14ac:dyDescent="0.6">
      <c r="A9" s="49" t="s">
        <v>239</v>
      </c>
      <c r="B9" s="50"/>
      <c r="C9" s="35">
        <v>0</v>
      </c>
      <c r="D9" s="35"/>
      <c r="E9" s="35">
        <v>0</v>
      </c>
      <c r="F9" s="35"/>
      <c r="G9" s="35">
        <v>0</v>
      </c>
      <c r="H9" s="35"/>
      <c r="I9" s="35">
        <f t="shared" ref="I9:I52" si="0">C9+E9+G9</f>
        <v>0</v>
      </c>
      <c r="J9" s="51"/>
      <c r="K9" s="79">
        <v>0</v>
      </c>
      <c r="L9" s="51"/>
      <c r="M9" s="35">
        <v>0</v>
      </c>
      <c r="N9" s="35"/>
      <c r="O9" s="54">
        <v>67924444</v>
      </c>
      <c r="P9" s="35"/>
      <c r="Q9" s="35">
        <v>1444397769</v>
      </c>
      <c r="R9" s="35"/>
      <c r="S9" s="35">
        <f t="shared" ref="S9:S52" si="1">M9+O9+Q9</f>
        <v>1512322213</v>
      </c>
      <c r="T9" s="51"/>
      <c r="U9" s="51" t="s">
        <v>146</v>
      </c>
    </row>
    <row r="10" spans="1:23" ht="29.25" customHeight="1" x14ac:dyDescent="0.6">
      <c r="A10" s="49" t="s">
        <v>241</v>
      </c>
      <c r="B10" s="50"/>
      <c r="C10" s="35">
        <v>0</v>
      </c>
      <c r="D10" s="35"/>
      <c r="E10" s="35">
        <v>0</v>
      </c>
      <c r="F10" s="35"/>
      <c r="G10" s="35">
        <v>0</v>
      </c>
      <c r="H10" s="35"/>
      <c r="I10" s="35">
        <f t="shared" si="0"/>
        <v>0</v>
      </c>
      <c r="J10" s="51"/>
      <c r="K10" s="79">
        <v>0</v>
      </c>
      <c r="L10" s="51"/>
      <c r="M10" s="35">
        <v>0</v>
      </c>
      <c r="N10" s="35"/>
      <c r="O10" s="54">
        <v>-172174320</v>
      </c>
      <c r="P10" s="35"/>
      <c r="Q10" s="35">
        <v>-199412856</v>
      </c>
      <c r="R10" s="35"/>
      <c r="S10" s="35">
        <f t="shared" si="1"/>
        <v>-371587176</v>
      </c>
      <c r="T10" s="51"/>
      <c r="U10" s="51" t="s">
        <v>16</v>
      </c>
    </row>
    <row r="11" spans="1:23" ht="29.25" customHeight="1" x14ac:dyDescent="0.6">
      <c r="A11" s="49" t="s">
        <v>227</v>
      </c>
      <c r="B11" s="50"/>
      <c r="C11" s="35">
        <v>0</v>
      </c>
      <c r="D11" s="35"/>
      <c r="E11" s="35">
        <v>0</v>
      </c>
      <c r="F11" s="35"/>
      <c r="G11" s="35">
        <v>0</v>
      </c>
      <c r="H11" s="35"/>
      <c r="I11" s="35">
        <f t="shared" si="0"/>
        <v>0</v>
      </c>
      <c r="J11" s="51"/>
      <c r="K11" s="79">
        <v>0</v>
      </c>
      <c r="L11" s="51"/>
      <c r="M11" s="35">
        <v>0</v>
      </c>
      <c r="N11" s="35"/>
      <c r="O11" s="54">
        <v>-44013097</v>
      </c>
      <c r="P11" s="35"/>
      <c r="Q11" s="35">
        <v>-53691731</v>
      </c>
      <c r="R11" s="35"/>
      <c r="S11" s="35">
        <f t="shared" si="1"/>
        <v>-97704828</v>
      </c>
      <c r="T11" s="51"/>
      <c r="U11" s="51" t="s">
        <v>16</v>
      </c>
    </row>
    <row r="12" spans="1:23" ht="29.25" customHeight="1" x14ac:dyDescent="0.6">
      <c r="A12" s="49" t="s">
        <v>233</v>
      </c>
      <c r="B12" s="50"/>
      <c r="C12" s="35">
        <v>0</v>
      </c>
      <c r="D12" s="35"/>
      <c r="E12" s="35">
        <v>0</v>
      </c>
      <c r="F12" s="35"/>
      <c r="G12" s="35">
        <v>0</v>
      </c>
      <c r="H12" s="35"/>
      <c r="I12" s="35">
        <f t="shared" si="0"/>
        <v>0</v>
      </c>
      <c r="J12" s="51"/>
      <c r="K12" s="79">
        <v>0</v>
      </c>
      <c r="L12" s="51"/>
      <c r="M12" s="35">
        <v>0</v>
      </c>
      <c r="N12" s="35"/>
      <c r="O12" s="54">
        <v>-8763334</v>
      </c>
      <c r="P12" s="35"/>
      <c r="Q12" s="35">
        <v>12734982</v>
      </c>
      <c r="R12" s="35"/>
      <c r="S12" s="35">
        <f t="shared" si="1"/>
        <v>3971648</v>
      </c>
      <c r="T12" s="51"/>
      <c r="U12" s="51" t="s">
        <v>16</v>
      </c>
    </row>
    <row r="13" spans="1:23" ht="29.25" customHeight="1" x14ac:dyDescent="0.6">
      <c r="A13" s="49" t="s">
        <v>237</v>
      </c>
      <c r="B13" s="50"/>
      <c r="C13" s="35">
        <v>0</v>
      </c>
      <c r="D13" s="35"/>
      <c r="E13" s="35">
        <v>0</v>
      </c>
      <c r="F13" s="35"/>
      <c r="G13" s="35">
        <v>0</v>
      </c>
      <c r="H13" s="35"/>
      <c r="I13" s="35">
        <f t="shared" si="0"/>
        <v>0</v>
      </c>
      <c r="J13" s="51"/>
      <c r="K13" s="79">
        <v>0</v>
      </c>
      <c r="L13" s="51"/>
      <c r="M13" s="35">
        <v>0</v>
      </c>
      <c r="N13" s="35"/>
      <c r="O13" s="54">
        <v>3966</v>
      </c>
      <c r="P13" s="35"/>
      <c r="Q13" s="35">
        <v>19096771</v>
      </c>
      <c r="R13" s="35"/>
      <c r="S13" s="35">
        <f t="shared" si="1"/>
        <v>19100737</v>
      </c>
      <c r="T13" s="51"/>
      <c r="U13" s="51" t="s">
        <v>16</v>
      </c>
    </row>
    <row r="14" spans="1:23" ht="29.25" customHeight="1" x14ac:dyDescent="0.6">
      <c r="A14" s="49" t="s">
        <v>224</v>
      </c>
      <c r="B14" s="50"/>
      <c r="C14" s="35">
        <v>0</v>
      </c>
      <c r="D14" s="35"/>
      <c r="E14" s="35">
        <v>0</v>
      </c>
      <c r="F14" s="35"/>
      <c r="G14" s="35">
        <v>0</v>
      </c>
      <c r="H14" s="35"/>
      <c r="I14" s="35">
        <f t="shared" si="0"/>
        <v>0</v>
      </c>
      <c r="J14" s="51"/>
      <c r="K14" s="79">
        <v>0</v>
      </c>
      <c r="L14" s="51"/>
      <c r="M14" s="35">
        <v>0</v>
      </c>
      <c r="N14" s="35"/>
      <c r="O14" s="54">
        <v>-270505924</v>
      </c>
      <c r="P14" s="35"/>
      <c r="Q14" s="35">
        <v>212229007</v>
      </c>
      <c r="R14" s="35"/>
      <c r="S14" s="35">
        <f t="shared" si="1"/>
        <v>-58276917</v>
      </c>
      <c r="T14" s="51"/>
      <c r="U14" s="51" t="s">
        <v>18</v>
      </c>
    </row>
    <row r="15" spans="1:23" ht="29.25" customHeight="1" x14ac:dyDescent="0.6">
      <c r="A15" s="49" t="s">
        <v>212</v>
      </c>
      <c r="B15" s="50"/>
      <c r="C15" s="35">
        <v>0</v>
      </c>
      <c r="D15" s="35"/>
      <c r="E15" s="35">
        <v>0</v>
      </c>
      <c r="F15" s="35"/>
      <c r="G15" s="35">
        <v>0</v>
      </c>
      <c r="H15" s="35"/>
      <c r="I15" s="35">
        <f t="shared" si="0"/>
        <v>0</v>
      </c>
      <c r="J15" s="51"/>
      <c r="K15" s="79">
        <v>0</v>
      </c>
      <c r="L15" s="51"/>
      <c r="M15" s="35">
        <v>4083923</v>
      </c>
      <c r="N15" s="35"/>
      <c r="O15" s="35">
        <v>0</v>
      </c>
      <c r="P15" s="35"/>
      <c r="Q15" s="35">
        <v>63614108</v>
      </c>
      <c r="R15" s="35"/>
      <c r="S15" s="35">
        <f t="shared" si="1"/>
        <v>67698031</v>
      </c>
      <c r="T15" s="51"/>
      <c r="U15" s="51" t="s">
        <v>16</v>
      </c>
    </row>
    <row r="16" spans="1:23" ht="29.25" customHeight="1" x14ac:dyDescent="0.6">
      <c r="A16" s="49" t="s">
        <v>236</v>
      </c>
      <c r="B16" s="50"/>
      <c r="C16" s="35">
        <v>0</v>
      </c>
      <c r="D16" s="35"/>
      <c r="E16" s="35">
        <v>0</v>
      </c>
      <c r="F16" s="35"/>
      <c r="G16" s="35">
        <v>0</v>
      </c>
      <c r="H16" s="35"/>
      <c r="I16" s="35">
        <f t="shared" si="0"/>
        <v>0</v>
      </c>
      <c r="J16" s="51"/>
      <c r="K16" s="79">
        <v>0</v>
      </c>
      <c r="L16" s="51"/>
      <c r="M16" s="35">
        <v>0</v>
      </c>
      <c r="N16" s="35"/>
      <c r="O16" s="54">
        <v>21344052</v>
      </c>
      <c r="P16" s="35"/>
      <c r="Q16" s="35">
        <v>177181556</v>
      </c>
      <c r="R16" s="35"/>
      <c r="S16" s="35">
        <f t="shared" si="1"/>
        <v>198525608</v>
      </c>
      <c r="T16" s="51"/>
      <c r="U16" s="51" t="s">
        <v>78</v>
      </c>
    </row>
    <row r="17" spans="1:21" ht="29.25" customHeight="1" x14ac:dyDescent="0.6">
      <c r="A17" s="49" t="s">
        <v>234</v>
      </c>
      <c r="B17" s="50"/>
      <c r="C17" s="35">
        <v>0</v>
      </c>
      <c r="D17" s="35"/>
      <c r="E17" s="35">
        <v>0</v>
      </c>
      <c r="F17" s="35"/>
      <c r="G17" s="35">
        <v>0</v>
      </c>
      <c r="H17" s="35"/>
      <c r="I17" s="35">
        <f t="shared" si="0"/>
        <v>0</v>
      </c>
      <c r="J17" s="51"/>
      <c r="K17" s="79">
        <v>0</v>
      </c>
      <c r="L17" s="51"/>
      <c r="M17" s="35">
        <v>0</v>
      </c>
      <c r="N17" s="35"/>
      <c r="O17" s="54">
        <v>-33001</v>
      </c>
      <c r="P17" s="35"/>
      <c r="Q17" s="35">
        <v>37194290</v>
      </c>
      <c r="R17" s="35"/>
      <c r="S17" s="35">
        <f t="shared" si="1"/>
        <v>37161289</v>
      </c>
      <c r="T17" s="51"/>
      <c r="U17" s="51" t="s">
        <v>16</v>
      </c>
    </row>
    <row r="18" spans="1:21" ht="29.25" customHeight="1" x14ac:dyDescent="0.6">
      <c r="A18" s="49" t="s">
        <v>232</v>
      </c>
      <c r="B18" s="50"/>
      <c r="C18" s="35">
        <v>0</v>
      </c>
      <c r="D18" s="35"/>
      <c r="E18" s="35">
        <v>0</v>
      </c>
      <c r="F18" s="35"/>
      <c r="G18" s="35">
        <v>0</v>
      </c>
      <c r="H18" s="35"/>
      <c r="I18" s="35">
        <f t="shared" si="0"/>
        <v>0</v>
      </c>
      <c r="J18" s="51"/>
      <c r="K18" s="79">
        <v>0</v>
      </c>
      <c r="L18" s="51"/>
      <c r="M18" s="35">
        <v>0</v>
      </c>
      <c r="N18" s="35"/>
      <c r="O18" s="54">
        <v>-4916</v>
      </c>
      <c r="P18" s="35"/>
      <c r="Q18" s="35">
        <v>4946000</v>
      </c>
      <c r="R18" s="35"/>
      <c r="S18" s="35">
        <f t="shared" si="1"/>
        <v>4941084</v>
      </c>
      <c r="T18" s="51"/>
      <c r="U18" s="51" t="s">
        <v>16</v>
      </c>
    </row>
    <row r="19" spans="1:21" ht="29.25" customHeight="1" x14ac:dyDescent="0.6">
      <c r="A19" s="49" t="s">
        <v>27</v>
      </c>
      <c r="B19" s="50"/>
      <c r="C19" s="35">
        <v>0</v>
      </c>
      <c r="D19" s="35"/>
      <c r="E19" s="77">
        <v>2950132594</v>
      </c>
      <c r="F19" s="77"/>
      <c r="G19" s="77">
        <v>0</v>
      </c>
      <c r="H19" s="77"/>
      <c r="I19" s="35">
        <f t="shared" si="0"/>
        <v>2950132594</v>
      </c>
      <c r="J19" s="77"/>
      <c r="K19" s="79">
        <f>I19/'جمع درآمدها'!C10</f>
        <v>1.1117194717873879E-2</v>
      </c>
      <c r="L19" s="51"/>
      <c r="M19" s="35">
        <v>0</v>
      </c>
      <c r="N19" s="35"/>
      <c r="O19" s="54">
        <v>-2428912662</v>
      </c>
      <c r="P19" s="35"/>
      <c r="Q19" s="35">
        <v>0</v>
      </c>
      <c r="R19" s="35"/>
      <c r="S19" s="35">
        <f t="shared" si="1"/>
        <v>-2428912662</v>
      </c>
      <c r="T19" s="51"/>
      <c r="U19" s="51" t="s">
        <v>255</v>
      </c>
    </row>
    <row r="20" spans="1:21" ht="29.25" customHeight="1" x14ac:dyDescent="0.6">
      <c r="A20" s="49" t="s">
        <v>25</v>
      </c>
      <c r="B20" s="50"/>
      <c r="C20" s="35">
        <v>0</v>
      </c>
      <c r="D20" s="35"/>
      <c r="E20" s="35">
        <v>99136656</v>
      </c>
      <c r="F20" s="35"/>
      <c r="G20" s="35">
        <v>977377290</v>
      </c>
      <c r="H20" s="35"/>
      <c r="I20" s="35">
        <f t="shared" si="0"/>
        <v>1076513946</v>
      </c>
      <c r="J20" s="51"/>
      <c r="K20" s="79">
        <f>I20/'جمع درآمدها'!C10</f>
        <v>4.0567041557823501E-3</v>
      </c>
      <c r="L20" s="51"/>
      <c r="M20" s="35">
        <v>0</v>
      </c>
      <c r="N20" s="35"/>
      <c r="O20" s="54">
        <v>23779670</v>
      </c>
      <c r="P20" s="35"/>
      <c r="Q20" s="35">
        <v>977377290</v>
      </c>
      <c r="R20" s="35"/>
      <c r="S20" s="35">
        <f t="shared" si="1"/>
        <v>1001156960</v>
      </c>
      <c r="T20" s="51"/>
      <c r="U20" s="51" t="s">
        <v>26</v>
      </c>
    </row>
    <row r="21" spans="1:21" ht="29.25" customHeight="1" x14ac:dyDescent="0.6">
      <c r="A21" s="49" t="s">
        <v>222</v>
      </c>
      <c r="B21" s="50"/>
      <c r="C21" s="35">
        <v>0</v>
      </c>
      <c r="D21" s="35"/>
      <c r="E21" s="35">
        <v>0</v>
      </c>
      <c r="F21" s="35"/>
      <c r="G21" s="35">
        <v>0</v>
      </c>
      <c r="H21" s="35"/>
      <c r="I21" s="35">
        <f t="shared" si="0"/>
        <v>0</v>
      </c>
      <c r="J21" s="51"/>
      <c r="K21" s="79">
        <v>0</v>
      </c>
      <c r="L21" s="51"/>
      <c r="M21" s="35">
        <v>0</v>
      </c>
      <c r="N21" s="35"/>
      <c r="O21" s="54">
        <v>227140489</v>
      </c>
      <c r="P21" s="35"/>
      <c r="Q21" s="35">
        <v>-763283605</v>
      </c>
      <c r="R21" s="35"/>
      <c r="S21" s="35">
        <f t="shared" si="1"/>
        <v>-536143116</v>
      </c>
      <c r="T21" s="51"/>
      <c r="U21" s="51" t="s">
        <v>261</v>
      </c>
    </row>
    <row r="22" spans="1:21" ht="29.25" customHeight="1" x14ac:dyDescent="0.6">
      <c r="A22" s="49" t="s">
        <v>23</v>
      </c>
      <c r="B22" s="50"/>
      <c r="C22" s="35">
        <v>0</v>
      </c>
      <c r="D22" s="35"/>
      <c r="E22" s="35">
        <v>8034670</v>
      </c>
      <c r="F22" s="35"/>
      <c r="G22" s="35">
        <v>0</v>
      </c>
      <c r="H22" s="35"/>
      <c r="I22" s="35">
        <f t="shared" si="0"/>
        <v>8034670</v>
      </c>
      <c r="J22" s="51"/>
      <c r="K22" s="79" t="s">
        <v>16</v>
      </c>
      <c r="L22" s="51"/>
      <c r="M22" s="35">
        <v>1200000000</v>
      </c>
      <c r="N22" s="35"/>
      <c r="O22" s="54">
        <v>756850804</v>
      </c>
      <c r="P22" s="35"/>
      <c r="Q22" s="35">
        <v>-1511002542</v>
      </c>
      <c r="R22" s="35"/>
      <c r="S22" s="35">
        <f t="shared" si="1"/>
        <v>445848262</v>
      </c>
      <c r="T22" s="51"/>
      <c r="U22" s="51" t="s">
        <v>258</v>
      </c>
    </row>
    <row r="23" spans="1:21" ht="29.25" customHeight="1" x14ac:dyDescent="0.6">
      <c r="A23" s="49" t="s">
        <v>197</v>
      </c>
      <c r="B23" s="50"/>
      <c r="C23" s="35">
        <v>0</v>
      </c>
      <c r="D23" s="35"/>
      <c r="E23" s="35">
        <v>0</v>
      </c>
      <c r="F23" s="35"/>
      <c r="G23" s="35">
        <v>0</v>
      </c>
      <c r="H23" s="35"/>
      <c r="I23" s="35">
        <f t="shared" si="0"/>
        <v>0</v>
      </c>
      <c r="J23" s="51"/>
      <c r="K23" s="79" t="s">
        <v>16</v>
      </c>
      <c r="L23" s="51"/>
      <c r="M23" s="35">
        <v>473955229</v>
      </c>
      <c r="N23" s="35"/>
      <c r="O23" s="54">
        <v>805693493</v>
      </c>
      <c r="P23" s="35"/>
      <c r="Q23" s="35">
        <v>7869886427</v>
      </c>
      <c r="R23" s="35"/>
      <c r="S23" s="35">
        <f t="shared" si="1"/>
        <v>9149535149</v>
      </c>
      <c r="T23" s="51"/>
      <c r="U23" s="51" t="s">
        <v>260</v>
      </c>
    </row>
    <row r="24" spans="1:21" ht="29.25" customHeight="1" x14ac:dyDescent="0.6">
      <c r="A24" s="49" t="s">
        <v>22</v>
      </c>
      <c r="B24" s="50"/>
      <c r="C24" s="35">
        <v>0</v>
      </c>
      <c r="D24" s="35"/>
      <c r="E24" s="35">
        <v>369711903</v>
      </c>
      <c r="F24" s="35"/>
      <c r="G24" s="35">
        <v>0</v>
      </c>
      <c r="H24" s="35"/>
      <c r="I24" s="35">
        <f t="shared" si="0"/>
        <v>369711903</v>
      </c>
      <c r="J24" s="51"/>
      <c r="K24" s="79">
        <f>I24/K5</f>
        <v>1.3932116893749012E-3</v>
      </c>
      <c r="L24" s="51"/>
      <c r="M24" s="35">
        <v>0</v>
      </c>
      <c r="N24" s="35"/>
      <c r="O24" s="54">
        <v>-2500912355</v>
      </c>
      <c r="P24" s="35"/>
      <c r="Q24" s="35">
        <v>168204530</v>
      </c>
      <c r="R24" s="35"/>
      <c r="S24" s="35">
        <f t="shared" si="1"/>
        <v>-2332707825</v>
      </c>
      <c r="T24" s="51"/>
      <c r="U24" s="51" t="s">
        <v>263</v>
      </c>
    </row>
    <row r="25" spans="1:21" ht="29.25" customHeight="1" x14ac:dyDescent="0.6">
      <c r="A25" s="49" t="s">
        <v>244</v>
      </c>
      <c r="B25" s="50"/>
      <c r="C25" s="35">
        <v>0</v>
      </c>
      <c r="D25" s="35"/>
      <c r="E25" s="35">
        <v>0</v>
      </c>
      <c r="F25" s="35"/>
      <c r="G25" s="35">
        <v>0</v>
      </c>
      <c r="H25" s="35"/>
      <c r="I25" s="35">
        <f t="shared" si="0"/>
        <v>0</v>
      </c>
      <c r="J25" s="51"/>
      <c r="K25" s="79" t="s">
        <v>16</v>
      </c>
      <c r="L25" s="51"/>
      <c r="M25" s="35">
        <v>0</v>
      </c>
      <c r="N25" s="35"/>
      <c r="O25" s="35">
        <v>0</v>
      </c>
      <c r="P25" s="35"/>
      <c r="Q25" s="35">
        <v>35079169</v>
      </c>
      <c r="R25" s="35"/>
      <c r="S25" s="35">
        <f t="shared" si="1"/>
        <v>35079169</v>
      </c>
      <c r="T25" s="51"/>
      <c r="U25" s="51" t="s">
        <v>16</v>
      </c>
    </row>
    <row r="26" spans="1:21" ht="29.25" customHeight="1" x14ac:dyDescent="0.6">
      <c r="A26" s="49" t="s">
        <v>240</v>
      </c>
      <c r="B26" s="50"/>
      <c r="C26" s="35">
        <v>0</v>
      </c>
      <c r="D26" s="35"/>
      <c r="E26" s="35">
        <v>0</v>
      </c>
      <c r="F26" s="35"/>
      <c r="G26" s="35">
        <v>0</v>
      </c>
      <c r="H26" s="35"/>
      <c r="I26" s="35">
        <f t="shared" si="0"/>
        <v>0</v>
      </c>
      <c r="J26" s="51"/>
      <c r="K26" s="79" t="s">
        <v>16</v>
      </c>
      <c r="L26" s="51"/>
      <c r="M26" s="35">
        <v>0</v>
      </c>
      <c r="N26" s="35"/>
      <c r="O26" s="54">
        <v>-90332041</v>
      </c>
      <c r="P26" s="35"/>
      <c r="Q26" s="35">
        <v>-274370655</v>
      </c>
      <c r="R26" s="35"/>
      <c r="S26" s="35">
        <f t="shared" si="1"/>
        <v>-364702696</v>
      </c>
      <c r="T26" s="51"/>
      <c r="U26" s="51" t="s">
        <v>264</v>
      </c>
    </row>
    <row r="27" spans="1:21" ht="29.25" customHeight="1" x14ac:dyDescent="0.6">
      <c r="A27" s="49" t="s">
        <v>199</v>
      </c>
      <c r="B27" s="50"/>
      <c r="C27" s="35">
        <v>0</v>
      </c>
      <c r="D27" s="35"/>
      <c r="E27" s="35">
        <v>0</v>
      </c>
      <c r="F27" s="35"/>
      <c r="G27" s="35">
        <v>0</v>
      </c>
      <c r="H27" s="35"/>
      <c r="I27" s="35">
        <f t="shared" si="0"/>
        <v>0</v>
      </c>
      <c r="J27" s="51"/>
      <c r="K27" s="79" t="s">
        <v>16</v>
      </c>
      <c r="L27" s="51"/>
      <c r="M27" s="35">
        <v>114</v>
      </c>
      <c r="N27" s="35"/>
      <c r="O27" s="54">
        <v>376049272</v>
      </c>
      <c r="P27" s="35"/>
      <c r="Q27" s="35">
        <v>-1054999274</v>
      </c>
      <c r="R27" s="35"/>
      <c r="S27" s="35">
        <f t="shared" si="1"/>
        <v>-678949888</v>
      </c>
      <c r="T27" s="51"/>
      <c r="U27" s="51" t="s">
        <v>262</v>
      </c>
    </row>
    <row r="28" spans="1:21" ht="29.25" customHeight="1" x14ac:dyDescent="0.6">
      <c r="A28" s="49" t="s">
        <v>208</v>
      </c>
      <c r="B28" s="50"/>
      <c r="C28" s="35">
        <v>0</v>
      </c>
      <c r="D28" s="35"/>
      <c r="E28" s="35">
        <v>0</v>
      </c>
      <c r="F28" s="35"/>
      <c r="G28" s="35">
        <v>0</v>
      </c>
      <c r="H28" s="35"/>
      <c r="I28" s="35">
        <f t="shared" si="0"/>
        <v>0</v>
      </c>
      <c r="J28" s="51"/>
      <c r="K28" s="79" t="s">
        <v>16</v>
      </c>
      <c r="L28" s="51"/>
      <c r="M28" s="35">
        <v>2588000</v>
      </c>
      <c r="N28" s="35"/>
      <c r="O28" s="54">
        <v>3889443</v>
      </c>
      <c r="P28" s="35"/>
      <c r="Q28" s="35">
        <v>-7434683</v>
      </c>
      <c r="R28" s="35"/>
      <c r="S28" s="35">
        <f t="shared" si="1"/>
        <v>-957240</v>
      </c>
      <c r="T28" s="51"/>
      <c r="U28" s="51" t="s">
        <v>16</v>
      </c>
    </row>
    <row r="29" spans="1:21" ht="29.25" customHeight="1" x14ac:dyDescent="0.6">
      <c r="A29" s="49" t="s">
        <v>206</v>
      </c>
      <c r="B29" s="50"/>
      <c r="C29" s="35">
        <v>0</v>
      </c>
      <c r="D29" s="35"/>
      <c r="E29" s="35">
        <v>0</v>
      </c>
      <c r="F29" s="35"/>
      <c r="G29" s="35">
        <v>0</v>
      </c>
      <c r="H29" s="35"/>
      <c r="I29" s="35">
        <f t="shared" si="0"/>
        <v>0</v>
      </c>
      <c r="J29" s="51"/>
      <c r="K29" s="79" t="s">
        <v>16</v>
      </c>
      <c r="L29" s="51"/>
      <c r="M29" s="35">
        <v>41298000</v>
      </c>
      <c r="N29" s="35"/>
      <c r="O29" s="35">
        <v>0</v>
      </c>
      <c r="P29" s="35"/>
      <c r="Q29" s="35">
        <v>419280729</v>
      </c>
      <c r="R29" s="35"/>
      <c r="S29" s="35">
        <f t="shared" si="1"/>
        <v>460578729</v>
      </c>
      <c r="T29" s="51"/>
      <c r="U29" s="51" t="s">
        <v>18</v>
      </c>
    </row>
    <row r="30" spans="1:21" ht="29.25" customHeight="1" x14ac:dyDescent="0.6">
      <c r="A30" s="49" t="s">
        <v>204</v>
      </c>
      <c r="B30" s="50"/>
      <c r="C30" s="35">
        <v>0</v>
      </c>
      <c r="D30" s="35"/>
      <c r="E30" s="35">
        <v>0</v>
      </c>
      <c r="F30" s="35"/>
      <c r="G30" s="35">
        <v>0</v>
      </c>
      <c r="H30" s="35"/>
      <c r="I30" s="35">
        <f t="shared" si="0"/>
        <v>0</v>
      </c>
      <c r="J30" s="51"/>
      <c r="K30" s="79" t="s">
        <v>16</v>
      </c>
      <c r="L30" s="51"/>
      <c r="M30" s="35">
        <v>728836337</v>
      </c>
      <c r="N30" s="35"/>
      <c r="O30" s="54">
        <v>1083112082</v>
      </c>
      <c r="P30" s="35"/>
      <c r="Q30" s="35">
        <v>-1223110627</v>
      </c>
      <c r="R30" s="35"/>
      <c r="S30" s="35">
        <f t="shared" si="1"/>
        <v>588837792</v>
      </c>
      <c r="T30" s="51"/>
      <c r="U30" s="51" t="s">
        <v>262</v>
      </c>
    </row>
    <row r="31" spans="1:21" ht="29.25" customHeight="1" x14ac:dyDescent="0.6">
      <c r="A31" s="49" t="s">
        <v>245</v>
      </c>
      <c r="B31" s="50"/>
      <c r="C31" s="35">
        <v>0</v>
      </c>
      <c r="D31" s="35"/>
      <c r="E31" s="35">
        <v>0</v>
      </c>
      <c r="F31" s="35"/>
      <c r="G31" s="35">
        <v>0</v>
      </c>
      <c r="H31" s="35"/>
      <c r="I31" s="35">
        <f t="shared" si="0"/>
        <v>0</v>
      </c>
      <c r="J31" s="51"/>
      <c r="K31" s="79" t="s">
        <v>16</v>
      </c>
      <c r="L31" s="51"/>
      <c r="M31" s="35">
        <v>0</v>
      </c>
      <c r="N31" s="35"/>
      <c r="O31" s="35">
        <v>0</v>
      </c>
      <c r="P31" s="35"/>
      <c r="Q31" s="35">
        <v>35438193</v>
      </c>
      <c r="R31" s="35"/>
      <c r="S31" s="35">
        <f t="shared" si="1"/>
        <v>35438193</v>
      </c>
      <c r="T31" s="51"/>
      <c r="U31" s="51" t="s">
        <v>16</v>
      </c>
    </row>
    <row r="32" spans="1:21" ht="29.25" customHeight="1" x14ac:dyDescent="0.6">
      <c r="A32" s="49" t="s">
        <v>20</v>
      </c>
      <c r="B32" s="50"/>
      <c r="C32" s="35">
        <v>0</v>
      </c>
      <c r="D32" s="35"/>
      <c r="E32" s="35">
        <v>-1246161951</v>
      </c>
      <c r="F32" s="35"/>
      <c r="G32" s="35">
        <v>953217310</v>
      </c>
      <c r="H32" s="35"/>
      <c r="I32" s="35">
        <f t="shared" si="0"/>
        <v>-292944641</v>
      </c>
      <c r="J32" s="51"/>
      <c r="K32" s="79">
        <f>I32/K5</f>
        <v>-1.1039241497748963E-3</v>
      </c>
      <c r="L32" s="51"/>
      <c r="M32" s="35">
        <v>0</v>
      </c>
      <c r="N32" s="35"/>
      <c r="O32" s="54">
        <v>1493347678</v>
      </c>
      <c r="P32" s="35"/>
      <c r="Q32" s="35">
        <v>1785492935</v>
      </c>
      <c r="R32" s="35"/>
      <c r="S32" s="35">
        <f t="shared" si="1"/>
        <v>3278840613</v>
      </c>
      <c r="T32" s="51"/>
      <c r="U32" s="51" t="s">
        <v>24</v>
      </c>
    </row>
    <row r="33" spans="1:21" s="1" customFormat="1" ht="29.25" customHeight="1" x14ac:dyDescent="0.6">
      <c r="A33" s="49" t="s">
        <v>218</v>
      </c>
      <c r="B33" s="50"/>
      <c r="C33" s="35">
        <v>0</v>
      </c>
      <c r="D33" s="35"/>
      <c r="E33" s="35">
        <v>0</v>
      </c>
      <c r="F33" s="35"/>
      <c r="G33" s="35">
        <v>0</v>
      </c>
      <c r="H33" s="35"/>
      <c r="I33" s="35">
        <f t="shared" si="0"/>
        <v>0</v>
      </c>
      <c r="J33" s="51"/>
      <c r="K33" s="79" t="s">
        <v>16</v>
      </c>
      <c r="L33" s="51"/>
      <c r="M33" s="35">
        <v>0</v>
      </c>
      <c r="N33" s="35"/>
      <c r="O33" s="54">
        <v>31293402</v>
      </c>
      <c r="P33" s="35"/>
      <c r="Q33" s="35">
        <v>-114065085</v>
      </c>
      <c r="R33" s="35"/>
      <c r="S33" s="35">
        <f t="shared" si="1"/>
        <v>-82771683</v>
      </c>
      <c r="T33" s="51"/>
      <c r="U33" s="51" t="s">
        <v>264</v>
      </c>
    </row>
    <row r="34" spans="1:21" s="1" customFormat="1" ht="29.25" customHeight="1" x14ac:dyDescent="0.6">
      <c r="A34" s="49" t="s">
        <v>217</v>
      </c>
      <c r="B34" s="50"/>
      <c r="C34" s="35">
        <v>0</v>
      </c>
      <c r="D34" s="35"/>
      <c r="E34" s="35">
        <v>0</v>
      </c>
      <c r="F34" s="35"/>
      <c r="G34" s="35">
        <v>0</v>
      </c>
      <c r="H34" s="35"/>
      <c r="I34" s="35">
        <f t="shared" si="0"/>
        <v>0</v>
      </c>
      <c r="J34" s="51"/>
      <c r="K34" s="79" t="s">
        <v>16</v>
      </c>
      <c r="L34" s="51"/>
      <c r="M34" s="35">
        <v>0</v>
      </c>
      <c r="N34" s="35"/>
      <c r="O34" s="54">
        <v>1557381766</v>
      </c>
      <c r="P34" s="35"/>
      <c r="Q34" s="35">
        <v>-1554318913</v>
      </c>
      <c r="R34" s="35"/>
      <c r="S34" s="35">
        <f t="shared" si="1"/>
        <v>3062853</v>
      </c>
      <c r="T34" s="51"/>
      <c r="U34" s="51" t="s">
        <v>266</v>
      </c>
    </row>
    <row r="35" spans="1:21" s="1" customFormat="1" ht="29.25" customHeight="1" x14ac:dyDescent="0.6">
      <c r="A35" s="49" t="s">
        <v>220</v>
      </c>
      <c r="B35" s="50"/>
      <c r="C35" s="35">
        <v>0</v>
      </c>
      <c r="D35" s="35"/>
      <c r="E35" s="35">
        <v>0</v>
      </c>
      <c r="F35" s="35"/>
      <c r="G35" s="35">
        <v>0</v>
      </c>
      <c r="H35" s="35"/>
      <c r="I35" s="35">
        <f t="shared" si="0"/>
        <v>0</v>
      </c>
      <c r="J35" s="51"/>
      <c r="K35" s="79" t="s">
        <v>16</v>
      </c>
      <c r="L35" s="51"/>
      <c r="M35" s="35">
        <v>0</v>
      </c>
      <c r="N35" s="35"/>
      <c r="O35" s="54">
        <v>-2553625876</v>
      </c>
      <c r="P35" s="35"/>
      <c r="Q35" s="35">
        <v>-15172525693</v>
      </c>
      <c r="R35" s="35"/>
      <c r="S35" s="35">
        <f t="shared" si="1"/>
        <v>-17726151569</v>
      </c>
      <c r="T35" s="51"/>
      <c r="U35" s="51" t="s">
        <v>265</v>
      </c>
    </row>
    <row r="36" spans="1:21" s="1" customFormat="1" ht="29.25" customHeight="1" x14ac:dyDescent="0.6">
      <c r="A36" s="49" t="s">
        <v>219</v>
      </c>
      <c r="B36" s="50"/>
      <c r="C36" s="35">
        <v>0</v>
      </c>
      <c r="D36" s="35"/>
      <c r="E36" s="35">
        <v>0</v>
      </c>
      <c r="F36" s="35"/>
      <c r="G36" s="35">
        <v>0</v>
      </c>
      <c r="H36" s="35"/>
      <c r="I36" s="35">
        <f t="shared" si="0"/>
        <v>0</v>
      </c>
      <c r="J36" s="51"/>
      <c r="K36" s="79" t="s">
        <v>16</v>
      </c>
      <c r="L36" s="51"/>
      <c r="M36" s="35">
        <v>0</v>
      </c>
      <c r="N36" s="35"/>
      <c r="O36" s="54">
        <v>176922204</v>
      </c>
      <c r="P36" s="35"/>
      <c r="Q36" s="35">
        <v>-163937615</v>
      </c>
      <c r="R36" s="35"/>
      <c r="S36" s="35">
        <f t="shared" si="1"/>
        <v>12984589</v>
      </c>
      <c r="T36" s="51"/>
      <c r="U36" s="51" t="s">
        <v>256</v>
      </c>
    </row>
    <row r="37" spans="1:21" s="1" customFormat="1" ht="29.25" customHeight="1" x14ac:dyDescent="0.6">
      <c r="A37" s="49" t="s">
        <v>221</v>
      </c>
      <c r="B37" s="50"/>
      <c r="C37" s="35">
        <v>0</v>
      </c>
      <c r="D37" s="35"/>
      <c r="E37" s="35">
        <v>0</v>
      </c>
      <c r="F37" s="35"/>
      <c r="G37" s="35">
        <v>0</v>
      </c>
      <c r="H37" s="35"/>
      <c r="I37" s="35">
        <f>C37+E37+G37</f>
        <v>0</v>
      </c>
      <c r="J37" s="51"/>
      <c r="K37" s="79" t="s">
        <v>16</v>
      </c>
      <c r="L37" s="51"/>
      <c r="M37" s="35">
        <v>0</v>
      </c>
      <c r="N37" s="35"/>
      <c r="O37" s="54">
        <v>454687494</v>
      </c>
      <c r="P37" s="35"/>
      <c r="Q37" s="35">
        <v>-517711617</v>
      </c>
      <c r="R37" s="35"/>
      <c r="S37" s="35">
        <f t="shared" si="1"/>
        <v>-63024123</v>
      </c>
      <c r="T37" s="51"/>
      <c r="U37" s="51" t="s">
        <v>259</v>
      </c>
    </row>
    <row r="38" spans="1:21" s="1" customFormat="1" ht="29.25" customHeight="1" x14ac:dyDescent="0.6">
      <c r="A38" s="49" t="s">
        <v>210</v>
      </c>
      <c r="B38" s="50"/>
      <c r="C38" s="35">
        <v>0</v>
      </c>
      <c r="D38" s="35"/>
      <c r="E38" s="35">
        <v>0</v>
      </c>
      <c r="F38" s="35"/>
      <c r="G38" s="35">
        <v>0</v>
      </c>
      <c r="H38" s="35"/>
      <c r="I38" s="35">
        <f t="shared" si="0"/>
        <v>0</v>
      </c>
      <c r="J38" s="51"/>
      <c r="K38" s="79">
        <v>0</v>
      </c>
      <c r="L38" s="51"/>
      <c r="M38" s="35">
        <v>473000</v>
      </c>
      <c r="N38" s="35"/>
      <c r="O38" s="54">
        <v>510</v>
      </c>
      <c r="P38" s="35"/>
      <c r="Q38" s="35">
        <v>13455587</v>
      </c>
      <c r="R38" s="35"/>
      <c r="S38" s="35">
        <f t="shared" si="1"/>
        <v>13929097</v>
      </c>
      <c r="T38" s="51"/>
      <c r="U38" s="51" t="s">
        <v>16</v>
      </c>
    </row>
    <row r="39" spans="1:21" s="1" customFormat="1" ht="29.25" customHeight="1" x14ac:dyDescent="0.6">
      <c r="A39" s="49" t="s">
        <v>238</v>
      </c>
      <c r="B39" s="50"/>
      <c r="C39" s="35">
        <v>0</v>
      </c>
      <c r="D39" s="35"/>
      <c r="E39" s="35">
        <v>0</v>
      </c>
      <c r="F39" s="35"/>
      <c r="G39" s="35">
        <v>0</v>
      </c>
      <c r="H39" s="35"/>
      <c r="I39" s="35">
        <f t="shared" si="0"/>
        <v>0</v>
      </c>
      <c r="J39" s="51"/>
      <c r="K39" s="79">
        <v>0</v>
      </c>
      <c r="L39" s="51"/>
      <c r="M39" s="35">
        <v>0</v>
      </c>
      <c r="N39" s="35"/>
      <c r="O39" s="54">
        <v>55868592</v>
      </c>
      <c r="P39" s="35"/>
      <c r="Q39" s="35">
        <v>-201396483</v>
      </c>
      <c r="R39" s="35"/>
      <c r="S39" s="35">
        <f t="shared" si="1"/>
        <v>-145527891</v>
      </c>
      <c r="T39" s="51"/>
      <c r="U39" s="51" t="s">
        <v>264</v>
      </c>
    </row>
    <row r="40" spans="1:21" s="1" customFormat="1" ht="29.25" customHeight="1" x14ac:dyDescent="0.6">
      <c r="A40" s="49" t="s">
        <v>17</v>
      </c>
      <c r="B40" s="50"/>
      <c r="C40" s="35">
        <v>0</v>
      </c>
      <c r="D40" s="35"/>
      <c r="E40" s="35">
        <v>51643190</v>
      </c>
      <c r="F40" s="35"/>
      <c r="G40" s="35">
        <v>-132606449</v>
      </c>
      <c r="H40" s="35"/>
      <c r="I40" s="35">
        <f t="shared" si="0"/>
        <v>-80963259</v>
      </c>
      <c r="J40" s="51"/>
      <c r="K40" s="79">
        <f>I40/K5</f>
        <v>-3.0509961387066212E-4</v>
      </c>
      <c r="L40" s="51"/>
      <c r="M40" s="35">
        <v>0</v>
      </c>
      <c r="N40" s="35"/>
      <c r="O40" s="54">
        <v>38371015</v>
      </c>
      <c r="P40" s="35"/>
      <c r="Q40" s="35">
        <v>-132606449</v>
      </c>
      <c r="R40" s="35"/>
      <c r="S40" s="35">
        <f t="shared" si="1"/>
        <v>-94235434</v>
      </c>
      <c r="T40" s="51"/>
      <c r="U40" s="51" t="s">
        <v>16</v>
      </c>
    </row>
    <row r="41" spans="1:21" s="1" customFormat="1" ht="29.25" customHeight="1" x14ac:dyDescent="0.6">
      <c r="A41" s="49" t="s">
        <v>226</v>
      </c>
      <c r="B41" s="50"/>
      <c r="C41" s="35">
        <v>0</v>
      </c>
      <c r="D41" s="35"/>
      <c r="E41" s="35">
        <v>0</v>
      </c>
      <c r="F41" s="35"/>
      <c r="G41" s="35">
        <v>0</v>
      </c>
      <c r="H41" s="35"/>
      <c r="I41" s="35">
        <f t="shared" si="0"/>
        <v>0</v>
      </c>
      <c r="J41" s="51"/>
      <c r="K41" s="51" t="s">
        <v>16</v>
      </c>
      <c r="L41" s="51"/>
      <c r="M41" s="35">
        <v>0</v>
      </c>
      <c r="N41" s="35"/>
      <c r="O41" s="54">
        <v>-143846187</v>
      </c>
      <c r="P41" s="35"/>
      <c r="Q41" s="35">
        <v>343321905</v>
      </c>
      <c r="R41" s="35"/>
      <c r="S41" s="35">
        <f t="shared" si="1"/>
        <v>199475718</v>
      </c>
      <c r="T41" s="51"/>
      <c r="U41" s="51" t="s">
        <v>18</v>
      </c>
    </row>
    <row r="42" spans="1:21" s="1" customFormat="1" ht="29.25" customHeight="1" x14ac:dyDescent="0.6">
      <c r="A42" s="49" t="s">
        <v>228</v>
      </c>
      <c r="B42" s="50"/>
      <c r="C42" s="35">
        <v>0</v>
      </c>
      <c r="D42" s="35"/>
      <c r="E42" s="35">
        <v>0</v>
      </c>
      <c r="F42" s="35"/>
      <c r="G42" s="35">
        <v>0</v>
      </c>
      <c r="H42" s="35"/>
      <c r="I42" s="35">
        <f t="shared" si="0"/>
        <v>0</v>
      </c>
      <c r="J42" s="51"/>
      <c r="K42" s="51" t="s">
        <v>16</v>
      </c>
      <c r="L42" s="51"/>
      <c r="M42" s="35">
        <v>0</v>
      </c>
      <c r="N42" s="35"/>
      <c r="O42" s="54">
        <v>53014127</v>
      </c>
      <c r="P42" s="35"/>
      <c r="Q42" s="35">
        <v>246915604</v>
      </c>
      <c r="R42" s="35"/>
      <c r="S42" s="35">
        <f t="shared" si="1"/>
        <v>299929731</v>
      </c>
      <c r="T42" s="51"/>
      <c r="U42" s="51" t="s">
        <v>78</v>
      </c>
    </row>
    <row r="43" spans="1:21" s="1" customFormat="1" ht="29.25" customHeight="1" x14ac:dyDescent="0.6">
      <c r="A43" s="49" t="s">
        <v>231</v>
      </c>
      <c r="B43" s="50"/>
      <c r="C43" s="35">
        <v>0</v>
      </c>
      <c r="D43" s="35"/>
      <c r="E43" s="35">
        <v>0</v>
      </c>
      <c r="F43" s="35"/>
      <c r="G43" s="35">
        <v>0</v>
      </c>
      <c r="H43" s="35"/>
      <c r="I43" s="35">
        <f>C43+E43+G43</f>
        <v>0</v>
      </c>
      <c r="J43" s="51"/>
      <c r="K43" s="51" t="s">
        <v>16</v>
      </c>
      <c r="L43" s="51"/>
      <c r="M43" s="35">
        <v>0</v>
      </c>
      <c r="N43" s="35"/>
      <c r="O43" s="54">
        <v>-541877459</v>
      </c>
      <c r="P43" s="35"/>
      <c r="Q43" s="35">
        <v>299080109</v>
      </c>
      <c r="R43" s="35"/>
      <c r="S43" s="35">
        <f t="shared" si="1"/>
        <v>-242797350</v>
      </c>
      <c r="T43" s="51"/>
      <c r="U43" s="51" t="s">
        <v>257</v>
      </c>
    </row>
    <row r="44" spans="1:21" s="1" customFormat="1" ht="29.25" customHeight="1" x14ac:dyDescent="0.6">
      <c r="A44" s="49" t="s">
        <v>229</v>
      </c>
      <c r="B44" s="50"/>
      <c r="C44" s="35">
        <v>0</v>
      </c>
      <c r="D44" s="35"/>
      <c r="E44" s="35">
        <v>0</v>
      </c>
      <c r="F44" s="35"/>
      <c r="G44" s="35">
        <v>0</v>
      </c>
      <c r="H44" s="35"/>
      <c r="I44" s="35">
        <f t="shared" si="0"/>
        <v>0</v>
      </c>
      <c r="J44" s="51"/>
      <c r="K44" s="51" t="s">
        <v>16</v>
      </c>
      <c r="L44" s="51"/>
      <c r="M44" s="35">
        <v>0</v>
      </c>
      <c r="N44" s="35"/>
      <c r="O44" s="54">
        <v>150948419</v>
      </c>
      <c r="P44" s="35"/>
      <c r="Q44" s="35">
        <v>-346648136</v>
      </c>
      <c r="R44" s="35"/>
      <c r="S44" s="35">
        <f t="shared" si="1"/>
        <v>-195699717</v>
      </c>
      <c r="T44" s="51"/>
      <c r="U44" s="51" t="s">
        <v>256</v>
      </c>
    </row>
    <row r="45" spans="1:21" s="1" customFormat="1" ht="29.25" customHeight="1" x14ac:dyDescent="0.6">
      <c r="A45" s="49" t="s">
        <v>230</v>
      </c>
      <c r="B45" s="50"/>
      <c r="C45" s="35">
        <v>0</v>
      </c>
      <c r="D45" s="35"/>
      <c r="E45" s="35">
        <v>0</v>
      </c>
      <c r="F45" s="35"/>
      <c r="G45" s="35">
        <v>0</v>
      </c>
      <c r="H45" s="35"/>
      <c r="I45" s="35">
        <f t="shared" si="0"/>
        <v>0</v>
      </c>
      <c r="J45" s="51"/>
      <c r="K45" s="51" t="s">
        <v>16</v>
      </c>
      <c r="L45" s="51"/>
      <c r="M45" s="35">
        <v>0</v>
      </c>
      <c r="N45" s="35"/>
      <c r="O45" s="54">
        <v>-510554697</v>
      </c>
      <c r="P45" s="35"/>
      <c r="Q45" s="35">
        <v>-449521413</v>
      </c>
      <c r="R45" s="35"/>
      <c r="S45" s="35">
        <f t="shared" si="1"/>
        <v>-960076110</v>
      </c>
      <c r="T45" s="51"/>
      <c r="U45" s="51" t="s">
        <v>16</v>
      </c>
    </row>
    <row r="46" spans="1:21" s="1" customFormat="1" ht="29.25" customHeight="1" x14ac:dyDescent="0.6">
      <c r="A46" s="49" t="s">
        <v>202</v>
      </c>
      <c r="B46" s="50"/>
      <c r="C46" s="35">
        <v>0</v>
      </c>
      <c r="D46" s="35"/>
      <c r="E46" s="35">
        <v>0</v>
      </c>
      <c r="F46" s="35"/>
      <c r="G46" s="35">
        <v>0</v>
      </c>
      <c r="H46" s="35"/>
      <c r="I46" s="35">
        <f t="shared" si="0"/>
        <v>0</v>
      </c>
      <c r="J46" s="51"/>
      <c r="K46" s="51" t="s">
        <v>16</v>
      </c>
      <c r="L46" s="51"/>
      <c r="M46" s="35">
        <v>253412229</v>
      </c>
      <c r="N46" s="35"/>
      <c r="O46" s="54">
        <v>142331079</v>
      </c>
      <c r="P46" s="35"/>
      <c r="Q46" s="35">
        <v>657771731</v>
      </c>
      <c r="R46" s="35"/>
      <c r="S46" s="35">
        <f t="shared" si="1"/>
        <v>1053515039</v>
      </c>
      <c r="T46" s="51"/>
      <c r="U46" s="51" t="s">
        <v>257</v>
      </c>
    </row>
    <row r="47" spans="1:21" s="1" customFormat="1" ht="29.25" customHeight="1" x14ac:dyDescent="0.6">
      <c r="A47" s="49" t="s">
        <v>225</v>
      </c>
      <c r="B47" s="50"/>
      <c r="C47" s="35">
        <v>0</v>
      </c>
      <c r="D47" s="35"/>
      <c r="E47" s="35">
        <v>0</v>
      </c>
      <c r="F47" s="35"/>
      <c r="G47" s="35">
        <v>0</v>
      </c>
      <c r="H47" s="35"/>
      <c r="I47" s="35">
        <f t="shared" si="0"/>
        <v>0</v>
      </c>
      <c r="J47" s="51"/>
      <c r="K47" s="51" t="s">
        <v>16</v>
      </c>
      <c r="L47" s="51"/>
      <c r="M47" s="35">
        <v>0</v>
      </c>
      <c r="N47" s="35"/>
      <c r="O47" s="54">
        <v>24613131</v>
      </c>
      <c r="P47" s="35"/>
      <c r="Q47" s="35">
        <v>62910504</v>
      </c>
      <c r="R47" s="35"/>
      <c r="S47" s="35">
        <f t="shared" si="1"/>
        <v>87523635</v>
      </c>
      <c r="T47" s="51"/>
      <c r="U47" s="51" t="s">
        <v>16</v>
      </c>
    </row>
    <row r="48" spans="1:21" s="1" customFormat="1" ht="29.25" customHeight="1" x14ac:dyDescent="0.6">
      <c r="A48" s="49" t="s">
        <v>223</v>
      </c>
      <c r="B48" s="50"/>
      <c r="C48" s="35">
        <v>0</v>
      </c>
      <c r="D48" s="35"/>
      <c r="E48" s="35">
        <v>0</v>
      </c>
      <c r="F48" s="35"/>
      <c r="G48" s="35">
        <v>0</v>
      </c>
      <c r="H48" s="35"/>
      <c r="I48" s="35">
        <f t="shared" si="0"/>
        <v>0</v>
      </c>
      <c r="J48" s="51"/>
      <c r="K48" s="51" t="s">
        <v>16</v>
      </c>
      <c r="L48" s="51"/>
      <c r="M48" s="35">
        <v>0</v>
      </c>
      <c r="N48" s="35"/>
      <c r="O48" s="54">
        <v>564007</v>
      </c>
      <c r="P48" s="35"/>
      <c r="Q48" s="35">
        <v>-379698819</v>
      </c>
      <c r="R48" s="35"/>
      <c r="S48" s="35">
        <f t="shared" si="1"/>
        <v>-379134812</v>
      </c>
      <c r="T48" s="51"/>
      <c r="U48" s="51" t="s">
        <v>256</v>
      </c>
    </row>
    <row r="49" spans="1:21" s="1" customFormat="1" ht="29.25" customHeight="1" x14ac:dyDescent="0.6">
      <c r="A49" s="49" t="s">
        <v>235</v>
      </c>
      <c r="B49" s="50"/>
      <c r="C49" s="35">
        <v>0</v>
      </c>
      <c r="D49" s="35"/>
      <c r="E49" s="35">
        <v>0</v>
      </c>
      <c r="F49" s="35"/>
      <c r="G49" s="35">
        <v>0</v>
      </c>
      <c r="H49" s="35"/>
      <c r="I49" s="35">
        <f t="shared" si="0"/>
        <v>0</v>
      </c>
      <c r="J49" s="51"/>
      <c r="K49" s="51" t="s">
        <v>16</v>
      </c>
      <c r="L49" s="51"/>
      <c r="M49" s="35">
        <v>0</v>
      </c>
      <c r="N49" s="35"/>
      <c r="O49" s="54">
        <v>-28954813</v>
      </c>
      <c r="P49" s="35"/>
      <c r="Q49" s="35">
        <v>73465210</v>
      </c>
      <c r="R49" s="35"/>
      <c r="S49" s="35">
        <f t="shared" si="1"/>
        <v>44510397</v>
      </c>
      <c r="T49" s="51"/>
      <c r="U49" s="51" t="s">
        <v>16</v>
      </c>
    </row>
    <row r="50" spans="1:21" s="1" customFormat="1" ht="29.25" customHeight="1" x14ac:dyDescent="0.6">
      <c r="A50" s="49" t="s">
        <v>243</v>
      </c>
      <c r="B50" s="50"/>
      <c r="C50" s="35">
        <v>0</v>
      </c>
      <c r="D50" s="35"/>
      <c r="E50" s="35">
        <v>0</v>
      </c>
      <c r="F50" s="35"/>
      <c r="G50" s="35">
        <v>0</v>
      </c>
      <c r="H50" s="35"/>
      <c r="I50" s="35">
        <f t="shared" si="0"/>
        <v>0</v>
      </c>
      <c r="J50" s="51"/>
      <c r="K50" s="51" t="s">
        <v>16</v>
      </c>
      <c r="L50" s="51"/>
      <c r="M50" s="35">
        <v>0</v>
      </c>
      <c r="N50" s="35"/>
      <c r="O50" s="54">
        <v>-136727614</v>
      </c>
      <c r="P50" s="35"/>
      <c r="Q50" s="35">
        <v>-535846394</v>
      </c>
      <c r="R50" s="35"/>
      <c r="S50" s="35">
        <f t="shared" si="1"/>
        <v>-672574008</v>
      </c>
      <c r="T50" s="51"/>
      <c r="U50" s="51" t="s">
        <v>256</v>
      </c>
    </row>
    <row r="51" spans="1:21" s="1" customFormat="1" ht="29.25" customHeight="1" x14ac:dyDescent="0.6">
      <c r="A51" s="49" t="s">
        <v>15</v>
      </c>
      <c r="B51" s="50"/>
      <c r="C51" s="35">
        <v>0</v>
      </c>
      <c r="D51" s="35"/>
      <c r="E51" s="35">
        <v>-175700859</v>
      </c>
      <c r="F51" s="35"/>
      <c r="G51" s="35">
        <v>109877549</v>
      </c>
      <c r="H51" s="35"/>
      <c r="I51" s="35">
        <f t="shared" si="0"/>
        <v>-65823310</v>
      </c>
      <c r="J51" s="51"/>
      <c r="K51" s="78" t="s">
        <v>256</v>
      </c>
      <c r="L51" s="51"/>
      <c r="M51" s="35">
        <v>0</v>
      </c>
      <c r="N51" s="35"/>
      <c r="O51" s="54">
        <v>0</v>
      </c>
      <c r="P51" s="35"/>
      <c r="Q51" s="35">
        <v>109877549</v>
      </c>
      <c r="R51" s="35"/>
      <c r="S51" s="35">
        <f t="shared" si="1"/>
        <v>109877549</v>
      </c>
      <c r="T51" s="51"/>
      <c r="U51" s="51" t="s">
        <v>78</v>
      </c>
    </row>
    <row r="52" spans="1:21" s="1" customFormat="1" ht="29.25" customHeight="1" x14ac:dyDescent="0.6">
      <c r="A52" s="49" t="s">
        <v>242</v>
      </c>
      <c r="B52" s="50"/>
      <c r="C52" s="35">
        <v>0</v>
      </c>
      <c r="D52" s="35"/>
      <c r="E52" s="35">
        <v>0</v>
      </c>
      <c r="F52" s="35"/>
      <c r="G52" s="35">
        <v>0</v>
      </c>
      <c r="H52" s="35"/>
      <c r="I52" s="35">
        <f t="shared" si="0"/>
        <v>0</v>
      </c>
      <c r="J52" s="51"/>
      <c r="K52" s="51" t="s">
        <v>16</v>
      </c>
      <c r="L52" s="51"/>
      <c r="M52" s="35">
        <v>0</v>
      </c>
      <c r="N52" s="35"/>
      <c r="O52" s="54">
        <v>208285982</v>
      </c>
      <c r="P52" s="35"/>
      <c r="Q52" s="35">
        <v>133528178</v>
      </c>
      <c r="R52" s="35"/>
      <c r="S52" s="35">
        <f t="shared" si="1"/>
        <v>341814160</v>
      </c>
      <c r="T52" s="51"/>
      <c r="U52" s="51" t="s">
        <v>16</v>
      </c>
    </row>
    <row r="53" spans="1:21" ht="24.75" thickBot="1" x14ac:dyDescent="0.5">
      <c r="A53" s="48"/>
      <c r="C53" s="36">
        <f>SUM(C8:C52)</f>
        <v>0</v>
      </c>
      <c r="D53" s="35"/>
      <c r="E53" s="36">
        <f>SUM(E8:E52)</f>
        <v>2182500413</v>
      </c>
      <c r="F53" s="35"/>
      <c r="G53" s="36">
        <f>SUM(G8:G52)</f>
        <v>4474317180</v>
      </c>
      <c r="H53" s="35"/>
      <c r="I53" s="36">
        <f>SUM(I8:I52)</f>
        <v>6656817593</v>
      </c>
      <c r="J53" s="35"/>
      <c r="K53" s="80">
        <f>SUM(K8:K52)</f>
        <v>2.5303128780695957E-2</v>
      </c>
      <c r="L53" s="35"/>
      <c r="M53" s="36">
        <f>SUM(M8:M52)</f>
        <v>2922948408</v>
      </c>
      <c r="N53" s="35"/>
      <c r="O53" s="36">
        <f>SUM(O8:O52)</f>
        <v>-1677821175</v>
      </c>
      <c r="P53" s="35"/>
      <c r="Q53" s="36">
        <f>SUM(Q8:Q52)</f>
        <v>-7295395777</v>
      </c>
      <c r="S53" s="36">
        <f>SUM(S8:S52)</f>
        <v>-6050268544</v>
      </c>
      <c r="U53" s="83">
        <f>SUM(U8:U52)</f>
        <v>0</v>
      </c>
    </row>
    <row r="54" spans="1:21" ht="24.75" thickTop="1" x14ac:dyDescent="0.45">
      <c r="A54" s="48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52"/>
      <c r="T54" s="51"/>
      <c r="U54" s="53"/>
    </row>
    <row r="55" spans="1:21" ht="24" x14ac:dyDescent="0.45">
      <c r="A55" s="48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</row>
    <row r="56" spans="1:21" ht="24" x14ac:dyDescent="0.45">
      <c r="A56" s="48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51"/>
      <c r="U56" s="51"/>
    </row>
    <row r="57" spans="1:21" ht="24" x14ac:dyDescent="0.45">
      <c r="A57" s="48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51"/>
      <c r="U57" s="51"/>
    </row>
    <row r="58" spans="1:21" ht="24" x14ac:dyDescent="0.45">
      <c r="A58" s="48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</row>
    <row r="59" spans="1:21" ht="24" x14ac:dyDescent="0.45">
      <c r="A59" s="48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</row>
  </sheetData>
  <mergeCells count="11">
    <mergeCell ref="A2:U2"/>
    <mergeCell ref="A3:U3"/>
    <mergeCell ref="A4:U4"/>
    <mergeCell ref="S7"/>
    <mergeCell ref="U7"/>
    <mergeCell ref="M6:U6"/>
    <mergeCell ref="C6:K6"/>
    <mergeCell ref="M7"/>
    <mergeCell ref="O7"/>
    <mergeCell ref="Q7"/>
    <mergeCell ref="A6:A7"/>
  </mergeCells>
  <pageMargins left="0.7" right="0.7" top="0.28000000000000003" bottom="0.41" header="0.18" footer="0.3"/>
  <pageSetup paperSize="9" scale="3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5"/>
  <sheetViews>
    <sheetView rightToLeft="1" view="pageBreakPreview" topLeftCell="A2" zoomScale="60" zoomScaleNormal="100" workbookViewId="0">
      <selection activeCell="E34" sqref="E34:P34"/>
    </sheetView>
  </sheetViews>
  <sheetFormatPr defaultRowHeight="18" x14ac:dyDescent="0.4"/>
  <cols>
    <col min="1" max="1" width="55.5703125" style="1" bestFit="1" customWidth="1"/>
    <col min="2" max="2" width="1" style="1" customWidth="1"/>
    <col min="3" max="3" width="22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22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2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27.75" x14ac:dyDescent="0.4">
      <c r="A3" s="88" t="s">
        <v>180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27.75" x14ac:dyDescent="0.4">
      <c r="A4" s="88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6" spans="1:17" ht="27.75" x14ac:dyDescent="0.4">
      <c r="A6" s="91" t="s">
        <v>184</v>
      </c>
      <c r="C6" s="87" t="s">
        <v>182</v>
      </c>
      <c r="D6" s="87" t="s">
        <v>182</v>
      </c>
      <c r="E6" s="87" t="s">
        <v>182</v>
      </c>
      <c r="F6" s="87" t="s">
        <v>182</v>
      </c>
      <c r="G6" s="87" t="s">
        <v>182</v>
      </c>
      <c r="H6" s="87" t="s">
        <v>182</v>
      </c>
      <c r="I6" s="87" t="s">
        <v>182</v>
      </c>
      <c r="K6" s="87" t="s">
        <v>183</v>
      </c>
      <c r="L6" s="87" t="s">
        <v>183</v>
      </c>
      <c r="M6" s="87" t="s">
        <v>183</v>
      </c>
      <c r="N6" s="87" t="s">
        <v>183</v>
      </c>
      <c r="O6" s="87" t="s">
        <v>183</v>
      </c>
      <c r="P6" s="87" t="s">
        <v>183</v>
      </c>
      <c r="Q6" s="87" t="s">
        <v>183</v>
      </c>
    </row>
    <row r="7" spans="1:17" ht="27.75" x14ac:dyDescent="0.4">
      <c r="A7" s="87" t="s">
        <v>184</v>
      </c>
      <c r="C7" s="90" t="s">
        <v>267</v>
      </c>
      <c r="E7" s="24" t="s">
        <v>251</v>
      </c>
      <c r="G7" s="24" t="s">
        <v>252</v>
      </c>
      <c r="I7" s="24" t="s">
        <v>268</v>
      </c>
      <c r="K7" s="24" t="s">
        <v>267</v>
      </c>
      <c r="M7" s="24" t="s">
        <v>251</v>
      </c>
      <c r="O7" s="24" t="s">
        <v>252</v>
      </c>
      <c r="Q7" s="24" t="s">
        <v>268</v>
      </c>
    </row>
    <row r="8" spans="1:17" s="55" customFormat="1" ht="30" customHeight="1" x14ac:dyDescent="0.25">
      <c r="A8" s="73" t="s">
        <v>246</v>
      </c>
      <c r="B8" s="74"/>
      <c r="C8" s="75">
        <v>0</v>
      </c>
      <c r="D8" s="75"/>
      <c r="E8" s="75">
        <v>0</v>
      </c>
      <c r="F8" s="75"/>
      <c r="G8" s="75">
        <v>0</v>
      </c>
      <c r="H8" s="75"/>
      <c r="I8" s="75">
        <v>0</v>
      </c>
      <c r="J8" s="75"/>
      <c r="K8" s="75">
        <v>0</v>
      </c>
      <c r="L8" s="75"/>
      <c r="M8" s="75">
        <v>0</v>
      </c>
      <c r="N8" s="75"/>
      <c r="O8" s="75">
        <v>-322494460</v>
      </c>
      <c r="P8" s="75"/>
      <c r="Q8" s="75">
        <v>-322494460</v>
      </c>
    </row>
    <row r="9" spans="1:17" s="55" customFormat="1" ht="30" customHeight="1" x14ac:dyDescent="0.25">
      <c r="A9" s="73" t="s">
        <v>189</v>
      </c>
      <c r="B9" s="74"/>
      <c r="C9" s="75">
        <v>0</v>
      </c>
      <c r="D9" s="75"/>
      <c r="E9" s="75">
        <v>0</v>
      </c>
      <c r="F9" s="75"/>
      <c r="G9" s="75">
        <v>0</v>
      </c>
      <c r="H9" s="75"/>
      <c r="I9" s="75">
        <v>0</v>
      </c>
      <c r="J9" s="75"/>
      <c r="K9" s="75">
        <v>18237259428</v>
      </c>
      <c r="L9" s="75"/>
      <c r="M9" s="75">
        <v>0</v>
      </c>
      <c r="N9" s="75"/>
      <c r="O9" s="75">
        <v>117015000</v>
      </c>
      <c r="P9" s="75"/>
      <c r="Q9" s="75">
        <v>18354274428</v>
      </c>
    </row>
    <row r="10" spans="1:17" s="55" customFormat="1" ht="30" customHeight="1" x14ac:dyDescent="0.25">
      <c r="A10" s="73" t="s">
        <v>247</v>
      </c>
      <c r="B10" s="74"/>
      <c r="C10" s="75">
        <v>0</v>
      </c>
      <c r="D10" s="75"/>
      <c r="E10" s="75">
        <v>0</v>
      </c>
      <c r="F10" s="75"/>
      <c r="G10" s="75">
        <v>0</v>
      </c>
      <c r="H10" s="75"/>
      <c r="I10" s="75">
        <v>0</v>
      </c>
      <c r="J10" s="75"/>
      <c r="K10" s="75">
        <v>0</v>
      </c>
      <c r="L10" s="75"/>
      <c r="M10" s="75">
        <v>0</v>
      </c>
      <c r="N10" s="75"/>
      <c r="O10" s="75">
        <v>370153725</v>
      </c>
      <c r="P10" s="75"/>
      <c r="Q10" s="75">
        <v>370153725</v>
      </c>
    </row>
    <row r="11" spans="1:17" s="55" customFormat="1" ht="30" customHeight="1" x14ac:dyDescent="0.25">
      <c r="A11" s="73" t="s">
        <v>64</v>
      </c>
      <c r="B11" s="74"/>
      <c r="C11" s="75">
        <v>1420545</v>
      </c>
      <c r="D11" s="75"/>
      <c r="E11" s="75">
        <v>0</v>
      </c>
      <c r="F11" s="75"/>
      <c r="G11" s="75">
        <v>0</v>
      </c>
      <c r="H11" s="75"/>
      <c r="I11" s="75">
        <v>1420545</v>
      </c>
      <c r="J11" s="75"/>
      <c r="K11" s="75">
        <v>2498679</v>
      </c>
      <c r="L11" s="75"/>
      <c r="M11" s="75">
        <v>528745</v>
      </c>
      <c r="N11" s="75"/>
      <c r="O11" s="75">
        <v>1973208</v>
      </c>
      <c r="P11" s="75"/>
      <c r="Q11" s="75">
        <v>4434367</v>
      </c>
    </row>
    <row r="12" spans="1:17" s="55" customFormat="1" ht="30" customHeight="1" x14ac:dyDescent="0.25">
      <c r="A12" s="73" t="s">
        <v>52</v>
      </c>
      <c r="B12" s="74"/>
      <c r="C12" s="75">
        <v>0</v>
      </c>
      <c r="D12" s="75"/>
      <c r="E12" s="75">
        <v>381990562</v>
      </c>
      <c r="F12" s="75"/>
      <c r="G12" s="75">
        <v>0</v>
      </c>
      <c r="H12" s="75"/>
      <c r="I12" s="75">
        <v>381990562</v>
      </c>
      <c r="J12" s="75"/>
      <c r="K12" s="75">
        <v>0</v>
      </c>
      <c r="L12" s="75"/>
      <c r="M12" s="75">
        <v>3879875709</v>
      </c>
      <c r="N12" s="75"/>
      <c r="O12" s="75">
        <v>14571197</v>
      </c>
      <c r="P12" s="75"/>
      <c r="Q12" s="75">
        <v>3894446906</v>
      </c>
    </row>
    <row r="13" spans="1:17" s="55" customFormat="1" ht="30" customHeight="1" x14ac:dyDescent="0.25">
      <c r="A13" s="73" t="s">
        <v>55</v>
      </c>
      <c r="B13" s="74"/>
      <c r="C13" s="75">
        <v>0</v>
      </c>
      <c r="D13" s="75"/>
      <c r="E13" s="75">
        <v>1002814207</v>
      </c>
      <c r="F13" s="75"/>
      <c r="G13" s="75">
        <v>0</v>
      </c>
      <c r="H13" s="75"/>
      <c r="I13" s="75">
        <v>1002814207</v>
      </c>
      <c r="J13" s="75"/>
      <c r="K13" s="75">
        <v>0</v>
      </c>
      <c r="L13" s="75"/>
      <c r="M13" s="75">
        <v>9710370645</v>
      </c>
      <c r="N13" s="75"/>
      <c r="O13" s="75">
        <v>450936990</v>
      </c>
      <c r="P13" s="75"/>
      <c r="Q13" s="75">
        <v>10161307635</v>
      </c>
    </row>
    <row r="14" spans="1:17" s="55" customFormat="1" ht="30" customHeight="1" x14ac:dyDescent="0.25">
      <c r="A14" s="73" t="s">
        <v>248</v>
      </c>
      <c r="B14" s="74"/>
      <c r="C14" s="75">
        <v>0</v>
      </c>
      <c r="D14" s="75"/>
      <c r="E14" s="75">
        <v>0</v>
      </c>
      <c r="F14" s="75"/>
      <c r="G14" s="75">
        <v>0</v>
      </c>
      <c r="H14" s="75"/>
      <c r="I14" s="75">
        <v>0</v>
      </c>
      <c r="J14" s="75"/>
      <c r="K14" s="75">
        <v>0</v>
      </c>
      <c r="L14" s="75"/>
      <c r="M14" s="75">
        <v>0</v>
      </c>
      <c r="N14" s="75"/>
      <c r="O14" s="75">
        <v>50664981</v>
      </c>
      <c r="P14" s="75"/>
      <c r="Q14" s="75">
        <v>50664981</v>
      </c>
    </row>
    <row r="15" spans="1:17" s="55" customFormat="1" ht="30" customHeight="1" x14ac:dyDescent="0.25">
      <c r="A15" s="73" t="s">
        <v>58</v>
      </c>
      <c r="B15" s="74"/>
      <c r="C15" s="75">
        <v>0</v>
      </c>
      <c r="D15" s="75"/>
      <c r="E15" s="75">
        <v>192151396</v>
      </c>
      <c r="F15" s="75"/>
      <c r="G15" s="75">
        <v>0</v>
      </c>
      <c r="H15" s="75"/>
      <c r="I15" s="75">
        <v>192151396</v>
      </c>
      <c r="J15" s="75"/>
      <c r="K15" s="75">
        <v>0</v>
      </c>
      <c r="L15" s="75"/>
      <c r="M15" s="75">
        <v>1981036959</v>
      </c>
      <c r="N15" s="75"/>
      <c r="O15" s="75">
        <v>536349974</v>
      </c>
      <c r="P15" s="75"/>
      <c r="Q15" s="75">
        <v>2517386933</v>
      </c>
    </row>
    <row r="16" spans="1:17" s="55" customFormat="1" ht="30" customHeight="1" x14ac:dyDescent="0.25">
      <c r="A16" s="73" t="s">
        <v>72</v>
      </c>
      <c r="B16" s="74"/>
      <c r="C16" s="75">
        <v>21872756100</v>
      </c>
      <c r="D16" s="75"/>
      <c r="E16" s="75">
        <v>0</v>
      </c>
      <c r="F16" s="75"/>
      <c r="G16" s="75">
        <v>0</v>
      </c>
      <c r="H16" s="75"/>
      <c r="I16" s="75">
        <v>21872756100</v>
      </c>
      <c r="J16" s="75"/>
      <c r="K16" s="75">
        <v>194738591272</v>
      </c>
      <c r="L16" s="75"/>
      <c r="M16" s="75">
        <v>142206034475</v>
      </c>
      <c r="N16" s="75"/>
      <c r="O16" s="75">
        <v>3406374</v>
      </c>
      <c r="P16" s="75"/>
      <c r="Q16" s="75">
        <v>336948032121</v>
      </c>
    </row>
    <row r="17" spans="1:17" s="55" customFormat="1" ht="30" customHeight="1" x14ac:dyDescent="0.25">
      <c r="A17" s="73" t="s">
        <v>249</v>
      </c>
      <c r="B17" s="74"/>
      <c r="C17" s="75">
        <v>0</v>
      </c>
      <c r="D17" s="75"/>
      <c r="E17" s="75">
        <v>0</v>
      </c>
      <c r="F17" s="75"/>
      <c r="G17" s="75">
        <v>0</v>
      </c>
      <c r="H17" s="75"/>
      <c r="I17" s="75">
        <v>0</v>
      </c>
      <c r="J17" s="75"/>
      <c r="K17" s="75">
        <v>0</v>
      </c>
      <c r="L17" s="75"/>
      <c r="M17" s="75">
        <v>0</v>
      </c>
      <c r="N17" s="75"/>
      <c r="O17" s="75">
        <v>37201670</v>
      </c>
      <c r="P17" s="75"/>
      <c r="Q17" s="75">
        <v>37201670</v>
      </c>
    </row>
    <row r="18" spans="1:17" s="55" customFormat="1" ht="30" customHeight="1" x14ac:dyDescent="0.25">
      <c r="A18" s="73" t="s">
        <v>49</v>
      </c>
      <c r="B18" s="74"/>
      <c r="C18" s="75">
        <v>0</v>
      </c>
      <c r="D18" s="75"/>
      <c r="E18" s="75">
        <v>3347648501</v>
      </c>
      <c r="F18" s="75"/>
      <c r="G18" s="75">
        <v>0</v>
      </c>
      <c r="H18" s="75"/>
      <c r="I18" s="75">
        <v>3347648501</v>
      </c>
      <c r="J18" s="75"/>
      <c r="K18" s="75">
        <v>0</v>
      </c>
      <c r="L18" s="75"/>
      <c r="M18" s="75">
        <v>16452857297</v>
      </c>
      <c r="N18" s="75"/>
      <c r="O18" s="75">
        <f>4895349315</f>
        <v>4895349315</v>
      </c>
      <c r="P18" s="75"/>
      <c r="Q18" s="75">
        <v>21348206612</v>
      </c>
    </row>
    <row r="19" spans="1:17" s="55" customFormat="1" ht="30" customHeight="1" x14ac:dyDescent="0.25">
      <c r="A19" s="73" t="s">
        <v>85</v>
      </c>
      <c r="B19" s="74"/>
      <c r="C19" s="75">
        <v>7063795725</v>
      </c>
      <c r="D19" s="75"/>
      <c r="E19" s="75">
        <v>-10784045037</v>
      </c>
      <c r="F19" s="75"/>
      <c r="G19" s="75">
        <v>0</v>
      </c>
      <c r="H19" s="75"/>
      <c r="I19" s="75">
        <v>-3720249312</v>
      </c>
      <c r="J19" s="75"/>
      <c r="K19" s="75">
        <v>70022960911</v>
      </c>
      <c r="L19" s="75"/>
      <c r="M19" s="75">
        <v>38789856296</v>
      </c>
      <c r="N19" s="75"/>
      <c r="O19" s="75">
        <v>0</v>
      </c>
      <c r="P19" s="75"/>
      <c r="Q19" s="75">
        <v>108812817207</v>
      </c>
    </row>
    <row r="20" spans="1:17" s="55" customFormat="1" ht="30" customHeight="1" x14ac:dyDescent="0.25">
      <c r="A20" s="73" t="s">
        <v>91</v>
      </c>
      <c r="B20" s="74"/>
      <c r="C20" s="75">
        <v>5088713471</v>
      </c>
      <c r="D20" s="75"/>
      <c r="E20" s="75">
        <v>0</v>
      </c>
      <c r="F20" s="75"/>
      <c r="G20" s="75">
        <v>0</v>
      </c>
      <c r="H20" s="75"/>
      <c r="I20" s="75">
        <v>5088713471</v>
      </c>
      <c r="J20" s="75"/>
      <c r="K20" s="75">
        <v>53243059201</v>
      </c>
      <c r="L20" s="75"/>
      <c r="M20" s="75">
        <v>1402369654</v>
      </c>
      <c r="N20" s="75"/>
      <c r="O20" s="75">
        <v>0</v>
      </c>
      <c r="P20" s="75"/>
      <c r="Q20" s="75">
        <v>54645428855</v>
      </c>
    </row>
    <row r="21" spans="1:17" s="55" customFormat="1" ht="30" customHeight="1" x14ac:dyDescent="0.25">
      <c r="A21" s="73" t="s">
        <v>82</v>
      </c>
      <c r="B21" s="74"/>
      <c r="C21" s="75">
        <v>1485078894</v>
      </c>
      <c r="D21" s="75"/>
      <c r="E21" s="75">
        <v>0</v>
      </c>
      <c r="F21" s="75"/>
      <c r="G21" s="75">
        <v>0</v>
      </c>
      <c r="H21" s="75"/>
      <c r="I21" s="75">
        <v>1485078894</v>
      </c>
      <c r="J21" s="75"/>
      <c r="K21" s="75">
        <v>14437205566</v>
      </c>
      <c r="L21" s="75"/>
      <c r="M21" s="75">
        <v>3305098843</v>
      </c>
      <c r="N21" s="75"/>
      <c r="O21" s="75">
        <v>0</v>
      </c>
      <c r="P21" s="75"/>
      <c r="Q21" s="75">
        <v>17742304409</v>
      </c>
    </row>
    <row r="22" spans="1:17" s="55" customFormat="1" ht="30" customHeight="1" x14ac:dyDescent="0.25">
      <c r="A22" s="73" t="s">
        <v>67</v>
      </c>
      <c r="B22" s="74"/>
      <c r="C22" s="75">
        <v>16205724069</v>
      </c>
      <c r="D22" s="75"/>
      <c r="E22" s="75">
        <v>0</v>
      </c>
      <c r="F22" s="75"/>
      <c r="G22" s="75">
        <v>0</v>
      </c>
      <c r="H22" s="75"/>
      <c r="I22" s="75">
        <v>16205724069</v>
      </c>
      <c r="J22" s="75"/>
      <c r="K22" s="75">
        <v>92195644588</v>
      </c>
      <c r="L22" s="75"/>
      <c r="M22" s="75">
        <v>67506875000</v>
      </c>
      <c r="N22" s="75"/>
      <c r="O22" s="75">
        <v>0</v>
      </c>
      <c r="P22" s="75"/>
      <c r="Q22" s="75">
        <v>159702519588</v>
      </c>
    </row>
    <row r="23" spans="1:17" s="55" customFormat="1" ht="30" customHeight="1" x14ac:dyDescent="0.25">
      <c r="A23" s="73" t="s">
        <v>70</v>
      </c>
      <c r="B23" s="74"/>
      <c r="C23" s="75">
        <v>16205724069</v>
      </c>
      <c r="D23" s="75"/>
      <c r="E23" s="75">
        <v>0</v>
      </c>
      <c r="F23" s="75"/>
      <c r="G23" s="75">
        <v>0</v>
      </c>
      <c r="H23" s="75"/>
      <c r="I23" s="75">
        <v>16205724069</v>
      </c>
      <c r="J23" s="75"/>
      <c r="K23" s="75">
        <v>77193888148</v>
      </c>
      <c r="L23" s="75"/>
      <c r="M23" s="75">
        <v>69905375000</v>
      </c>
      <c r="N23" s="75"/>
      <c r="O23" s="75">
        <v>0</v>
      </c>
      <c r="P23" s="75"/>
      <c r="Q23" s="75">
        <v>147099263148</v>
      </c>
    </row>
    <row r="24" spans="1:17" s="55" customFormat="1" ht="30" customHeight="1" x14ac:dyDescent="0.25">
      <c r="A24" s="73" t="s">
        <v>45</v>
      </c>
      <c r="B24" s="74"/>
      <c r="C24" s="75">
        <v>2330209092</v>
      </c>
      <c r="D24" s="75"/>
      <c r="E24" s="75">
        <v>-36251</v>
      </c>
      <c r="F24" s="75"/>
      <c r="G24" s="75">
        <v>0</v>
      </c>
      <c r="H24" s="75"/>
      <c r="I24" s="75">
        <v>2330172843</v>
      </c>
      <c r="J24" s="75"/>
      <c r="K24" s="75">
        <v>23262244705</v>
      </c>
      <c r="L24" s="75"/>
      <c r="M24" s="75">
        <v>9484336396</v>
      </c>
      <c r="N24" s="75"/>
      <c r="O24" s="75">
        <v>0</v>
      </c>
      <c r="P24" s="75"/>
      <c r="Q24" s="75">
        <v>32746581101</v>
      </c>
    </row>
    <row r="25" spans="1:17" s="76" customFormat="1" ht="30" customHeight="1" x14ac:dyDescent="0.25">
      <c r="A25" s="73" t="s">
        <v>103</v>
      </c>
      <c r="B25" s="74"/>
      <c r="C25" s="75">
        <v>29574246570</v>
      </c>
      <c r="D25" s="75"/>
      <c r="E25" s="75">
        <v>0</v>
      </c>
      <c r="F25" s="75"/>
      <c r="G25" s="75">
        <v>0</v>
      </c>
      <c r="H25" s="75"/>
      <c r="I25" s="75">
        <v>29574246570</v>
      </c>
      <c r="J25" s="75"/>
      <c r="K25" s="75">
        <v>100552438338</v>
      </c>
      <c r="L25" s="75"/>
      <c r="M25" s="75">
        <v>0</v>
      </c>
      <c r="N25" s="75"/>
      <c r="O25" s="75">
        <v>0</v>
      </c>
      <c r="P25" s="75"/>
      <c r="Q25" s="75">
        <v>100552438338</v>
      </c>
    </row>
    <row r="26" spans="1:17" s="76" customFormat="1" ht="30" customHeight="1" x14ac:dyDescent="0.25">
      <c r="A26" s="73" t="s">
        <v>107</v>
      </c>
      <c r="B26" s="74"/>
      <c r="C26" s="75">
        <v>29589026280</v>
      </c>
      <c r="D26" s="75"/>
      <c r="E26" s="75">
        <v>0</v>
      </c>
      <c r="F26" s="75"/>
      <c r="G26" s="75">
        <v>0</v>
      </c>
      <c r="H26" s="75"/>
      <c r="I26" s="75">
        <v>29589026280</v>
      </c>
      <c r="J26" s="75"/>
      <c r="K26" s="75">
        <v>140934193732</v>
      </c>
      <c r="L26" s="75"/>
      <c r="M26" s="75">
        <v>0</v>
      </c>
      <c r="N26" s="75"/>
      <c r="O26" s="75">
        <v>0</v>
      </c>
      <c r="P26" s="75"/>
      <c r="Q26" s="75">
        <v>140934193732</v>
      </c>
    </row>
    <row r="27" spans="1:17" s="55" customFormat="1" ht="30" customHeight="1" x14ac:dyDescent="0.25">
      <c r="A27" s="73" t="s">
        <v>97</v>
      </c>
      <c r="B27" s="74"/>
      <c r="C27" s="75">
        <v>4981557378</v>
      </c>
      <c r="D27" s="75"/>
      <c r="E27" s="75">
        <v>3325319088</v>
      </c>
      <c r="F27" s="75"/>
      <c r="G27" s="75">
        <v>0</v>
      </c>
      <c r="H27" s="75"/>
      <c r="I27" s="75">
        <v>8306876466</v>
      </c>
      <c r="J27" s="75"/>
      <c r="K27" s="75">
        <v>4981557378</v>
      </c>
      <c r="L27" s="75"/>
      <c r="M27" s="75">
        <v>3325319088</v>
      </c>
      <c r="N27" s="75"/>
      <c r="O27" s="75">
        <v>0</v>
      </c>
      <c r="P27" s="75"/>
      <c r="Q27" s="75">
        <v>8306876466</v>
      </c>
    </row>
    <row r="28" spans="1:17" s="55" customFormat="1" ht="30" customHeight="1" x14ac:dyDescent="0.25">
      <c r="A28" s="73" t="s">
        <v>79</v>
      </c>
      <c r="B28" s="74"/>
      <c r="C28" s="75">
        <v>57436967</v>
      </c>
      <c r="D28" s="75"/>
      <c r="E28" s="75">
        <v>207012472</v>
      </c>
      <c r="F28" s="75"/>
      <c r="G28" s="75">
        <v>0</v>
      </c>
      <c r="H28" s="75"/>
      <c r="I28" s="75">
        <v>264449439</v>
      </c>
      <c r="J28" s="75"/>
      <c r="K28" s="75">
        <v>122493255</v>
      </c>
      <c r="L28" s="75"/>
      <c r="M28" s="75">
        <v>276431202</v>
      </c>
      <c r="N28" s="75"/>
      <c r="O28" s="75">
        <v>0</v>
      </c>
      <c r="P28" s="75"/>
      <c r="Q28" s="75">
        <v>398924457</v>
      </c>
    </row>
    <row r="29" spans="1:17" s="55" customFormat="1" ht="30" customHeight="1" x14ac:dyDescent="0.25">
      <c r="A29" s="73" t="s">
        <v>75</v>
      </c>
      <c r="B29" s="74"/>
      <c r="C29" s="75">
        <v>11922945</v>
      </c>
      <c r="D29" s="75"/>
      <c r="E29" s="75">
        <v>0</v>
      </c>
      <c r="F29" s="75"/>
      <c r="G29" s="75">
        <v>0</v>
      </c>
      <c r="H29" s="75"/>
      <c r="I29" s="75">
        <v>11922945</v>
      </c>
      <c r="J29" s="75"/>
      <c r="K29" s="75">
        <v>73093826</v>
      </c>
      <c r="L29" s="75"/>
      <c r="M29" s="75">
        <v>3644025</v>
      </c>
      <c r="N29" s="75"/>
      <c r="O29" s="75">
        <v>0</v>
      </c>
      <c r="P29" s="75"/>
      <c r="Q29" s="75">
        <v>76737851</v>
      </c>
    </row>
    <row r="30" spans="1:17" s="55" customFormat="1" ht="30" customHeight="1" x14ac:dyDescent="0.25">
      <c r="A30" s="73" t="s">
        <v>88</v>
      </c>
      <c r="B30" s="74"/>
      <c r="C30" s="75">
        <v>23282101</v>
      </c>
      <c r="D30" s="75"/>
      <c r="E30" s="75">
        <v>0</v>
      </c>
      <c r="F30" s="75"/>
      <c r="G30" s="75">
        <v>0</v>
      </c>
      <c r="H30" s="75"/>
      <c r="I30" s="75">
        <v>23282101</v>
      </c>
      <c r="J30" s="75"/>
      <c r="K30" s="75">
        <v>225540459</v>
      </c>
      <c r="L30" s="75"/>
      <c r="M30" s="75">
        <v>-1499</v>
      </c>
      <c r="N30" s="75"/>
      <c r="O30" s="75">
        <v>0</v>
      </c>
      <c r="P30" s="75"/>
      <c r="Q30" s="75">
        <v>225538960</v>
      </c>
    </row>
    <row r="31" spans="1:17" s="55" customFormat="1" ht="30" customHeight="1" x14ac:dyDescent="0.25">
      <c r="A31" s="73" t="s">
        <v>61</v>
      </c>
      <c r="B31" s="74"/>
      <c r="C31" s="75">
        <v>0</v>
      </c>
      <c r="D31" s="75"/>
      <c r="E31" s="75">
        <v>287767505</v>
      </c>
      <c r="F31" s="75"/>
      <c r="G31" s="75">
        <v>0</v>
      </c>
      <c r="H31" s="75"/>
      <c r="I31" s="75">
        <v>287767505</v>
      </c>
      <c r="J31" s="75"/>
      <c r="K31" s="75">
        <v>0</v>
      </c>
      <c r="L31" s="75"/>
      <c r="M31" s="75">
        <v>2011177448</v>
      </c>
      <c r="N31" s="75"/>
      <c r="O31" s="75">
        <v>0</v>
      </c>
      <c r="P31" s="75"/>
      <c r="Q31" s="75">
        <v>2011177448</v>
      </c>
    </row>
    <row r="32" spans="1:17" s="55" customFormat="1" ht="30" customHeight="1" x14ac:dyDescent="0.25">
      <c r="A32" s="73" t="s">
        <v>94</v>
      </c>
      <c r="B32" s="74"/>
      <c r="C32" s="75">
        <v>0</v>
      </c>
      <c r="D32" s="75"/>
      <c r="E32" s="75">
        <v>5360821585</v>
      </c>
      <c r="F32" s="75"/>
      <c r="G32" s="75">
        <v>0</v>
      </c>
      <c r="H32" s="75"/>
      <c r="I32" s="75">
        <v>5360821585</v>
      </c>
      <c r="J32" s="75"/>
      <c r="K32" s="75">
        <v>0</v>
      </c>
      <c r="L32" s="75"/>
      <c r="M32" s="75">
        <v>76152381539</v>
      </c>
      <c r="N32" s="75"/>
      <c r="O32" s="75">
        <v>0</v>
      </c>
      <c r="P32" s="75"/>
      <c r="Q32" s="75">
        <v>76152381539</v>
      </c>
    </row>
    <row r="33" spans="1:17" s="55" customFormat="1" ht="30" customHeight="1" x14ac:dyDescent="0.25">
      <c r="A33" s="73" t="s">
        <v>100</v>
      </c>
      <c r="B33" s="74"/>
      <c r="C33" s="75">
        <v>0</v>
      </c>
      <c r="D33" s="75"/>
      <c r="E33" s="75">
        <v>-574200</v>
      </c>
      <c r="F33" s="75"/>
      <c r="G33" s="75">
        <v>0</v>
      </c>
      <c r="H33" s="75"/>
      <c r="I33" s="75">
        <v>-574200</v>
      </c>
      <c r="J33" s="75"/>
      <c r="K33" s="75">
        <v>0</v>
      </c>
      <c r="L33" s="75"/>
      <c r="M33" s="75">
        <v>-574200</v>
      </c>
      <c r="N33" s="75"/>
      <c r="O33" s="75">
        <v>0</v>
      </c>
      <c r="P33" s="75"/>
      <c r="Q33" s="75">
        <v>-574200</v>
      </c>
    </row>
    <row r="34" spans="1:17" ht="27.75" thickBot="1" x14ac:dyDescent="0.65">
      <c r="C34" s="56">
        <f>SUM(C8:C33)</f>
        <v>134490894206</v>
      </c>
      <c r="D34" s="57"/>
      <c r="E34" s="85">
        <f>SUM(E8:E33)</f>
        <v>3320869828</v>
      </c>
      <c r="F34" s="98"/>
      <c r="G34" s="85">
        <f>SUM(G8:G33)</f>
        <v>0</v>
      </c>
      <c r="H34" s="98"/>
      <c r="I34" s="85">
        <f>SUM(I8:I33)</f>
        <v>137811764036</v>
      </c>
      <c r="J34" s="98"/>
      <c r="K34" s="85">
        <f>SUM(K8:K33)</f>
        <v>790222669486</v>
      </c>
      <c r="L34" s="98"/>
      <c r="M34" s="85">
        <f>SUM(M8:M33)</f>
        <v>446392992622</v>
      </c>
      <c r="N34" s="98"/>
      <c r="O34" s="85">
        <f>SUM(O8:O33)</f>
        <v>6155127974</v>
      </c>
      <c r="P34" s="98"/>
      <c r="Q34" s="85">
        <f>SUM(Q8:Q33)</f>
        <v>1242770223817</v>
      </c>
    </row>
    <row r="35" spans="1:17" ht="18.75" thickTop="1" x14ac:dyDescent="0.4"/>
  </sheetData>
  <mergeCells count="7">
    <mergeCell ref="A2:Q2"/>
    <mergeCell ref="A3:Q3"/>
    <mergeCell ref="A4:Q4"/>
    <mergeCell ref="K6:Q6"/>
    <mergeCell ref="A6:A7"/>
    <mergeCell ref="C7"/>
    <mergeCell ref="C6:I6"/>
  </mergeCells>
  <pageMargins left="0.7" right="0.7" top="0.75" bottom="0.75" header="0.3" footer="0.3"/>
  <pageSetup paperSize="9" scale="4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6"/>
  <sheetViews>
    <sheetView rightToLeft="1" view="pageBreakPreview" topLeftCell="A12" zoomScale="75" zoomScaleNormal="100" zoomScaleSheetLayoutView="75" workbookViewId="0">
      <selection activeCell="I8" sqref="I8:I34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8" style="1" bestFit="1" customWidth="1"/>
    <col min="4" max="4" width="1" style="1" customWidth="1"/>
    <col min="5" max="5" width="40.14062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40.14062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7.75" x14ac:dyDescent="0.4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7.75" x14ac:dyDescent="0.4">
      <c r="A3" s="88" t="s">
        <v>180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27.75" x14ac:dyDescent="0.4">
      <c r="A4" s="88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6" spans="1:11" ht="27.75" x14ac:dyDescent="0.4">
      <c r="A6" s="87" t="s">
        <v>269</v>
      </c>
      <c r="B6" s="87" t="s">
        <v>269</v>
      </c>
      <c r="C6" s="87" t="s">
        <v>269</v>
      </c>
      <c r="E6" s="87" t="s">
        <v>182</v>
      </c>
      <c r="F6" s="87" t="s">
        <v>182</v>
      </c>
      <c r="G6" s="87" t="s">
        <v>182</v>
      </c>
      <c r="I6" s="87" t="s">
        <v>183</v>
      </c>
      <c r="J6" s="87" t="s">
        <v>183</v>
      </c>
      <c r="K6" s="87" t="s">
        <v>183</v>
      </c>
    </row>
    <row r="7" spans="1:11" ht="27.75" x14ac:dyDescent="0.4">
      <c r="A7" s="25" t="s">
        <v>270</v>
      </c>
      <c r="C7" s="25" t="s">
        <v>123</v>
      </c>
      <c r="E7" s="25" t="s">
        <v>271</v>
      </c>
      <c r="G7" s="25" t="s">
        <v>272</v>
      </c>
      <c r="I7" s="25" t="s">
        <v>271</v>
      </c>
      <c r="K7" s="25" t="s">
        <v>272</v>
      </c>
    </row>
    <row r="8" spans="1:11" ht="18.75" x14ac:dyDescent="0.45">
      <c r="A8" s="2" t="s">
        <v>118</v>
      </c>
      <c r="C8" s="4" t="s">
        <v>34</v>
      </c>
      <c r="D8" s="4"/>
      <c r="E8" s="6">
        <v>16997260260</v>
      </c>
      <c r="F8" s="4"/>
      <c r="G8" s="20">
        <f>E8/E35*100</f>
        <v>14.059167427910731</v>
      </c>
      <c r="H8" s="4"/>
      <c r="I8" s="6">
        <v>114448219084</v>
      </c>
      <c r="J8" s="4"/>
      <c r="K8" s="21">
        <f>I8/I35*100</f>
        <v>12.319588126916882</v>
      </c>
    </row>
    <row r="9" spans="1:11" ht="18.75" x14ac:dyDescent="0.45">
      <c r="A9" s="2" t="s">
        <v>129</v>
      </c>
      <c r="C9" s="4" t="s">
        <v>130</v>
      </c>
      <c r="D9" s="4"/>
      <c r="E9" s="6">
        <v>521788</v>
      </c>
      <c r="F9" s="4"/>
      <c r="G9" s="20">
        <f>E9/E35*100</f>
        <v>4.3159337102923698E-4</v>
      </c>
      <c r="H9" s="4"/>
      <c r="I9" s="6">
        <v>699513</v>
      </c>
      <c r="J9" s="4"/>
      <c r="K9" s="21">
        <f>I9/I35*100</f>
        <v>7.529791305095786E-5</v>
      </c>
    </row>
    <row r="10" spans="1:11" ht="18.75" x14ac:dyDescent="0.45">
      <c r="A10" s="2" t="s">
        <v>137</v>
      </c>
      <c r="C10" s="4" t="s">
        <v>139</v>
      </c>
      <c r="D10" s="4"/>
      <c r="E10" s="6">
        <v>5002842</v>
      </c>
      <c r="F10" s="4"/>
      <c r="G10" s="20">
        <f>E10/E35*100</f>
        <v>4.138066501158803E-3</v>
      </c>
      <c r="H10" s="4"/>
      <c r="I10" s="6">
        <v>96083752</v>
      </c>
      <c r="J10" s="4"/>
      <c r="K10" s="21">
        <f>I10/I35*100</f>
        <v>1.0342775622048194E-2</v>
      </c>
    </row>
    <row r="11" spans="1:11" ht="18.75" x14ac:dyDescent="0.45">
      <c r="A11" s="2" t="s">
        <v>140</v>
      </c>
      <c r="C11" s="4" t="s">
        <v>141</v>
      </c>
      <c r="D11" s="4"/>
      <c r="E11" s="6">
        <v>0</v>
      </c>
      <c r="F11" s="4"/>
      <c r="G11" s="20">
        <f>E11/E35*100</f>
        <v>0</v>
      </c>
      <c r="H11" s="4"/>
      <c r="I11" s="6">
        <v>11690317</v>
      </c>
      <c r="J11" s="4"/>
      <c r="K11" s="21">
        <f>I11/I35*100</f>
        <v>1.2583847233777422E-3</v>
      </c>
    </row>
    <row r="12" spans="1:11" ht="18.75" x14ac:dyDescent="0.45">
      <c r="A12" s="2" t="s">
        <v>140</v>
      </c>
      <c r="C12" s="4" t="s">
        <v>273</v>
      </c>
      <c r="D12" s="4"/>
      <c r="E12" s="6">
        <v>0</v>
      </c>
      <c r="F12" s="4"/>
      <c r="G12" s="20">
        <f>E12/E35*100</f>
        <v>0</v>
      </c>
      <c r="H12" s="4"/>
      <c r="I12" s="6">
        <v>191780832</v>
      </c>
      <c r="J12" s="4"/>
      <c r="K12" s="21">
        <f>I12/I35*100</f>
        <v>2.0643928579992591E-2</v>
      </c>
    </row>
    <row r="13" spans="1:11" ht="18.75" x14ac:dyDescent="0.45">
      <c r="A13" s="2" t="s">
        <v>140</v>
      </c>
      <c r="C13" s="4" t="s">
        <v>274</v>
      </c>
      <c r="D13" s="4"/>
      <c r="E13" s="6">
        <v>0</v>
      </c>
      <c r="F13" s="4"/>
      <c r="G13" s="20">
        <f>E13/E35*100</f>
        <v>0</v>
      </c>
      <c r="H13" s="4"/>
      <c r="I13" s="6">
        <v>191780832</v>
      </c>
      <c r="J13" s="4"/>
      <c r="K13" s="21">
        <f>I13/I35*100</f>
        <v>2.0643928579992591E-2</v>
      </c>
    </row>
    <row r="14" spans="1:11" ht="18.75" x14ac:dyDescent="0.45">
      <c r="A14" s="2" t="s">
        <v>142</v>
      </c>
      <c r="C14" s="4" t="s">
        <v>143</v>
      </c>
      <c r="D14" s="4"/>
      <c r="E14" s="6">
        <v>8656</v>
      </c>
      <c r="F14" s="4"/>
      <c r="G14" s="20">
        <f>E14/E35*100</f>
        <v>7.1597511242670879E-6</v>
      </c>
      <c r="H14" s="4"/>
      <c r="I14" s="6">
        <v>99649</v>
      </c>
      <c r="J14" s="4"/>
      <c r="K14" s="21">
        <f>I14/I35*100</f>
        <v>1.0726550811228526E-5</v>
      </c>
    </row>
    <row r="15" spans="1:11" ht="18.75" x14ac:dyDescent="0.45">
      <c r="A15" s="2" t="s">
        <v>144</v>
      </c>
      <c r="C15" s="4" t="s">
        <v>145</v>
      </c>
      <c r="D15" s="4"/>
      <c r="E15" s="6">
        <v>6736</v>
      </c>
      <c r="F15" s="4"/>
      <c r="G15" s="20">
        <f>E15/E35*100</f>
        <v>5.5716362723039633E-6</v>
      </c>
      <c r="H15" s="4"/>
      <c r="I15" s="6">
        <v>139242</v>
      </c>
      <c r="J15" s="4"/>
      <c r="K15" s="21">
        <f>I15/I35*100</f>
        <v>1.4988473422283038E-5</v>
      </c>
    </row>
    <row r="16" spans="1:11" ht="18.75" x14ac:dyDescent="0.45">
      <c r="A16" s="2" t="s">
        <v>147</v>
      </c>
      <c r="C16" s="4" t="s">
        <v>148</v>
      </c>
      <c r="D16" s="4"/>
      <c r="E16" s="6">
        <v>0</v>
      </c>
      <c r="F16" s="4"/>
      <c r="G16" s="20">
        <f>E16/E35*100</f>
        <v>0</v>
      </c>
      <c r="H16" s="4"/>
      <c r="I16" s="6">
        <v>9850</v>
      </c>
      <c r="J16" s="4"/>
      <c r="K16" s="21">
        <f>I16/I35*100</f>
        <v>1.0602868617908958E-6</v>
      </c>
    </row>
    <row r="17" spans="1:11" ht="18.75" x14ac:dyDescent="0.45">
      <c r="A17" s="2" t="s">
        <v>144</v>
      </c>
      <c r="C17" s="4" t="s">
        <v>149</v>
      </c>
      <c r="D17" s="4"/>
      <c r="E17" s="6">
        <v>5492219160</v>
      </c>
      <c r="F17" s="4"/>
      <c r="G17" s="20">
        <f>E17/E35*100</f>
        <v>4.5428514678293945</v>
      </c>
      <c r="H17" s="4"/>
      <c r="I17" s="6">
        <v>58158443751</v>
      </c>
      <c r="J17" s="4"/>
      <c r="K17" s="21">
        <f>I17/I35*100</f>
        <v>6.2603689148619424</v>
      </c>
    </row>
    <row r="18" spans="1:11" ht="18.75" x14ac:dyDescent="0.45">
      <c r="A18" s="2" t="s">
        <v>140</v>
      </c>
      <c r="C18" s="4" t="s">
        <v>151</v>
      </c>
      <c r="D18" s="4"/>
      <c r="E18" s="6">
        <v>3950136960</v>
      </c>
      <c r="F18" s="4"/>
      <c r="G18" s="20">
        <f>E18/E35*100</f>
        <v>3.2673287361794103</v>
      </c>
      <c r="H18" s="4"/>
      <c r="I18" s="6">
        <v>61052054645</v>
      </c>
      <c r="J18" s="4"/>
      <c r="K18" s="21">
        <f>I18/I35*100</f>
        <v>6.5718468452216587</v>
      </c>
    </row>
    <row r="19" spans="1:11" ht="18.75" x14ac:dyDescent="0.45">
      <c r="A19" s="2" t="s">
        <v>169</v>
      </c>
      <c r="C19" s="4" t="s">
        <v>275</v>
      </c>
      <c r="D19" s="4"/>
      <c r="E19" s="6">
        <v>0</v>
      </c>
      <c r="F19" s="4"/>
      <c r="G19" s="20">
        <f>E19/E35*100</f>
        <v>0</v>
      </c>
      <c r="H19" s="4"/>
      <c r="I19" s="6">
        <v>38633424538</v>
      </c>
      <c r="J19" s="4"/>
      <c r="K19" s="21">
        <f>I19/I35*100</f>
        <v>4.1586307069676556</v>
      </c>
    </row>
    <row r="20" spans="1:11" ht="18.75" x14ac:dyDescent="0.45">
      <c r="A20" s="2" t="s">
        <v>140</v>
      </c>
      <c r="C20" s="4" t="s">
        <v>153</v>
      </c>
      <c r="D20" s="4"/>
      <c r="E20" s="6">
        <v>2186301360</v>
      </c>
      <c r="F20" s="4"/>
      <c r="G20" s="20">
        <f>E20/E35*100</f>
        <v>1.8083841982724886</v>
      </c>
      <c r="H20" s="4"/>
      <c r="I20" s="6">
        <v>21863013600</v>
      </c>
      <c r="J20" s="4"/>
      <c r="K20" s="21">
        <f>I20/I35*100</f>
        <v>2.353407723780272</v>
      </c>
    </row>
    <row r="21" spans="1:11" ht="18.75" x14ac:dyDescent="0.45">
      <c r="A21" s="2" t="s">
        <v>140</v>
      </c>
      <c r="C21" s="4" t="s">
        <v>155</v>
      </c>
      <c r="D21" s="4"/>
      <c r="E21" s="6">
        <v>10356164370</v>
      </c>
      <c r="F21" s="4"/>
      <c r="G21" s="20">
        <f>E21/E35*100</f>
        <v>8.566030440296009</v>
      </c>
      <c r="H21" s="4"/>
      <c r="I21" s="6">
        <v>88679452012</v>
      </c>
      <c r="J21" s="4"/>
      <c r="K21" s="21">
        <f>I21/I35*100</f>
        <v>9.5457520689482056</v>
      </c>
    </row>
    <row r="22" spans="1:11" ht="18.75" x14ac:dyDescent="0.45">
      <c r="A22" s="2" t="s">
        <v>157</v>
      </c>
      <c r="C22" s="4" t="s">
        <v>158</v>
      </c>
      <c r="D22" s="4"/>
      <c r="E22" s="6">
        <v>-1915445</v>
      </c>
      <c r="F22" s="4"/>
      <c r="G22" s="20">
        <f>E22/E35*100</f>
        <v>-1.5843472149054728E-3</v>
      </c>
      <c r="H22" s="4"/>
      <c r="I22" s="6">
        <v>947076</v>
      </c>
      <c r="J22" s="4"/>
      <c r="K22" s="21">
        <f>I22/I35*100</f>
        <v>1.019464202961903E-4</v>
      </c>
    </row>
    <row r="23" spans="1:11" ht="18.75" x14ac:dyDescent="0.45">
      <c r="A23" s="2" t="s">
        <v>157</v>
      </c>
      <c r="C23" s="4" t="s">
        <v>160</v>
      </c>
      <c r="D23" s="4"/>
      <c r="E23" s="6">
        <v>4109589030</v>
      </c>
      <c r="F23" s="4"/>
      <c r="G23" s="20">
        <f>E23/E35*100</f>
        <v>3.3992184239623602</v>
      </c>
      <c r="H23" s="4"/>
      <c r="I23" s="6">
        <v>55780821798</v>
      </c>
      <c r="J23" s="4"/>
      <c r="K23" s="21">
        <f>I23/I35*100</f>
        <v>6.0044337555653424</v>
      </c>
    </row>
    <row r="24" spans="1:11" ht="18.75" x14ac:dyDescent="0.45">
      <c r="A24" s="2" t="s">
        <v>161</v>
      </c>
      <c r="C24" s="4" t="s">
        <v>276</v>
      </c>
      <c r="D24" s="4"/>
      <c r="E24" s="6">
        <v>0</v>
      </c>
      <c r="F24" s="4"/>
      <c r="G24" s="20">
        <f>E24/E35*100</f>
        <v>0</v>
      </c>
      <c r="H24" s="4"/>
      <c r="I24" s="6">
        <v>1133150684</v>
      </c>
      <c r="J24" s="4"/>
      <c r="K24" s="21">
        <f>I24/I35*100</f>
        <v>0.12197612006848398</v>
      </c>
    </row>
    <row r="25" spans="1:11" ht="18.75" x14ac:dyDescent="0.45">
      <c r="A25" s="2" t="s">
        <v>161</v>
      </c>
      <c r="C25" s="4" t="s">
        <v>162</v>
      </c>
      <c r="D25" s="4"/>
      <c r="E25" s="6">
        <v>11684</v>
      </c>
      <c r="F25" s="4"/>
      <c r="G25" s="20">
        <f>E25/E35*100</f>
        <v>9.664340588717266E-6</v>
      </c>
      <c r="H25" s="4"/>
      <c r="I25" s="6">
        <v>30845</v>
      </c>
      <c r="J25" s="4"/>
      <c r="K25" s="21">
        <f>I25/I35*100</f>
        <v>3.3202587057807291E-6</v>
      </c>
    </row>
    <row r="26" spans="1:11" ht="18.75" x14ac:dyDescent="0.45">
      <c r="A26" s="2" t="s">
        <v>164</v>
      </c>
      <c r="C26" s="4" t="s">
        <v>165</v>
      </c>
      <c r="D26" s="4"/>
      <c r="E26" s="6">
        <v>9997</v>
      </c>
      <c r="F26" s="4"/>
      <c r="G26" s="20">
        <f>E26/E35*100</f>
        <v>8.268950091185082E-6</v>
      </c>
      <c r="H26" s="4"/>
      <c r="I26" s="6">
        <v>32946</v>
      </c>
      <c r="J26" s="4"/>
      <c r="K26" s="21">
        <f>I26/I35*100</f>
        <v>3.5464173551840463E-6</v>
      </c>
    </row>
    <row r="27" spans="1:11" ht="18.75" x14ac:dyDescent="0.45">
      <c r="A27" s="2" t="s">
        <v>164</v>
      </c>
      <c r="C27" s="4" t="s">
        <v>277</v>
      </c>
      <c r="D27" s="4"/>
      <c r="E27" s="6">
        <v>0</v>
      </c>
      <c r="F27" s="4"/>
      <c r="G27" s="20">
        <f>E27/E35*100</f>
        <v>0</v>
      </c>
      <c r="H27" s="4"/>
      <c r="I27" s="6">
        <v>38904109589</v>
      </c>
      <c r="J27" s="4"/>
      <c r="K27" s="21">
        <f>I27/I35*100</f>
        <v>4.1877681489228342</v>
      </c>
    </row>
    <row r="28" spans="1:11" ht="18.75" x14ac:dyDescent="0.45">
      <c r="A28" s="2" t="s">
        <v>164</v>
      </c>
      <c r="C28" s="4" t="s">
        <v>278</v>
      </c>
      <c r="D28" s="4"/>
      <c r="E28" s="6">
        <v>0</v>
      </c>
      <c r="F28" s="4"/>
      <c r="G28" s="20">
        <f>E28/E35*100</f>
        <v>0</v>
      </c>
      <c r="H28" s="4"/>
      <c r="I28" s="6">
        <v>20794520547</v>
      </c>
      <c r="J28" s="4"/>
      <c r="K28" s="21">
        <f>I28/I35*100</f>
        <v>2.2383915668248662</v>
      </c>
    </row>
    <row r="29" spans="1:11" ht="18.75" x14ac:dyDescent="0.45">
      <c r="A29" s="2" t="s">
        <v>161</v>
      </c>
      <c r="C29" s="4" t="s">
        <v>167</v>
      </c>
      <c r="D29" s="4"/>
      <c r="E29" s="6">
        <v>22811178078</v>
      </c>
      <c r="F29" s="4"/>
      <c r="G29" s="20">
        <f>E29/E35*100</f>
        <v>18.868109737733047</v>
      </c>
      <c r="H29" s="4"/>
      <c r="I29" s="6">
        <v>174178027352</v>
      </c>
      <c r="J29" s="4"/>
      <c r="K29" s="21">
        <f>I29/I35*100</f>
        <v>18.749103960810245</v>
      </c>
    </row>
    <row r="30" spans="1:11" ht="18.75" x14ac:dyDescent="0.45">
      <c r="A30" s="2" t="s">
        <v>169</v>
      </c>
      <c r="C30" s="4" t="s">
        <v>170</v>
      </c>
      <c r="D30" s="4"/>
      <c r="E30" s="6">
        <v>4142465730</v>
      </c>
      <c r="F30" s="4"/>
      <c r="G30" s="20">
        <f>E30/E35*100</f>
        <v>3.4264121612298268</v>
      </c>
      <c r="H30" s="4"/>
      <c r="I30" s="6">
        <v>29016986187</v>
      </c>
      <c r="J30" s="4"/>
      <c r="K30" s="21">
        <f>I30/I35*100</f>
        <v>3.1234852002887314</v>
      </c>
    </row>
    <row r="31" spans="1:11" ht="18.75" x14ac:dyDescent="0.45">
      <c r="A31" s="2" t="s">
        <v>161</v>
      </c>
      <c r="C31" s="4" t="s">
        <v>171</v>
      </c>
      <c r="D31" s="4"/>
      <c r="E31" s="6">
        <v>20684712312</v>
      </c>
      <c r="F31" s="4"/>
      <c r="G31" s="20">
        <f>E31/E35*100</f>
        <v>17.109218141287347</v>
      </c>
      <c r="H31" s="4"/>
      <c r="I31" s="6">
        <v>116351506755</v>
      </c>
      <c r="J31" s="4"/>
      <c r="K31" s="21">
        <f>I31/I35*100</f>
        <v>12.524464361614331</v>
      </c>
    </row>
    <row r="32" spans="1:11" ht="18.75" x14ac:dyDescent="0.45">
      <c r="A32" s="2" t="s">
        <v>164</v>
      </c>
      <c r="C32" s="4" t="s">
        <v>173</v>
      </c>
      <c r="D32" s="4"/>
      <c r="E32" s="6">
        <v>24657534240</v>
      </c>
      <c r="F32" s="4"/>
      <c r="G32" s="20">
        <f>E32/E35*100</f>
        <v>20.395310593402748</v>
      </c>
      <c r="H32" s="4"/>
      <c r="I32" s="6">
        <v>98630136960</v>
      </c>
      <c r="J32" s="4"/>
      <c r="K32" s="21">
        <f>I32/I35*100</f>
        <v>10.616876994449203</v>
      </c>
    </row>
    <row r="33" spans="1:11" ht="18.75" x14ac:dyDescent="0.45">
      <c r="A33" s="2" t="s">
        <v>157</v>
      </c>
      <c r="C33" s="4" t="s">
        <v>175</v>
      </c>
      <c r="D33" s="4"/>
      <c r="E33" s="6">
        <v>3287671230</v>
      </c>
      <c r="F33" s="4"/>
      <c r="G33" s="20">
        <f>E33/E35*100</f>
        <v>2.7193747441327472</v>
      </c>
      <c r="H33" s="4"/>
      <c r="I33" s="6">
        <v>8657534239</v>
      </c>
      <c r="J33" s="4"/>
      <c r="K33" s="21">
        <f>I33/I35*100</f>
        <v>0.93192586894584184</v>
      </c>
    </row>
    <row r="34" spans="1:11" ht="18.75" x14ac:dyDescent="0.45">
      <c r="A34" s="2" t="s">
        <v>177</v>
      </c>
      <c r="C34" s="4" t="s">
        <v>178</v>
      </c>
      <c r="D34" s="4"/>
      <c r="E34" s="6">
        <v>2219178078</v>
      </c>
      <c r="F34" s="4"/>
      <c r="G34" s="20">
        <f>E34/E35*100</f>
        <v>1.8355779504285321</v>
      </c>
      <c r="H34" s="4"/>
      <c r="I34" s="6">
        <v>2219178078</v>
      </c>
      <c r="J34" s="4"/>
      <c r="K34" s="21">
        <f>I34/I35*100</f>
        <v>0.23887973198759108</v>
      </c>
    </row>
    <row r="35" spans="1:11" ht="18.75" thickBot="1" x14ac:dyDescent="0.45">
      <c r="C35" s="4"/>
      <c r="D35" s="4"/>
      <c r="E35" s="7">
        <f>SUM(E8:E34)</f>
        <v>120898057066</v>
      </c>
      <c r="F35" s="4"/>
      <c r="G35" s="22">
        <f>SUM(G8:G34)</f>
        <v>100</v>
      </c>
      <c r="H35" s="4"/>
      <c r="I35" s="7">
        <f>SUM(I8:I34)</f>
        <v>928993874673</v>
      </c>
      <c r="J35" s="4"/>
      <c r="K35" s="23">
        <f>SUM(K8:K34)</f>
        <v>99.999999999999986</v>
      </c>
    </row>
    <row r="36" spans="1:11" ht="18.75" thickTop="1" x14ac:dyDescent="0.4"/>
  </sheetData>
  <mergeCells count="6">
    <mergeCell ref="A2:K2"/>
    <mergeCell ref="A3:K3"/>
    <mergeCell ref="A4:K4"/>
    <mergeCell ref="I6:K6"/>
    <mergeCell ref="A6:C6"/>
    <mergeCell ref="E6:G6"/>
  </mergeCells>
  <pageMargins left="0.7" right="0.7" top="0.75" bottom="0.75" header="0.3" footer="0.3"/>
  <pageSetup paperSize="9" scale="4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zoomScale="90" zoomScaleNormal="90" workbookViewId="0">
      <selection activeCell="C11" sqref="C11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88" t="s">
        <v>0</v>
      </c>
      <c r="B2" s="88" t="s">
        <v>0</v>
      </c>
      <c r="C2" s="88" t="s">
        <v>0</v>
      </c>
      <c r="D2" s="88" t="s">
        <v>0</v>
      </c>
      <c r="E2" s="88"/>
    </row>
    <row r="3" spans="1:5" ht="27.75" x14ac:dyDescent="0.4">
      <c r="A3" s="88" t="s">
        <v>180</v>
      </c>
      <c r="B3" s="88" t="s">
        <v>180</v>
      </c>
      <c r="C3" s="88" t="s">
        <v>180</v>
      </c>
      <c r="D3" s="88" t="s">
        <v>180</v>
      </c>
      <c r="E3" s="88"/>
    </row>
    <row r="4" spans="1:5" ht="27.75" x14ac:dyDescent="0.4">
      <c r="A4" s="88" t="s">
        <v>2</v>
      </c>
      <c r="B4" s="88" t="s">
        <v>2</v>
      </c>
      <c r="C4" s="88" t="s">
        <v>2</v>
      </c>
      <c r="D4" s="88" t="s">
        <v>2</v>
      </c>
      <c r="E4" s="88"/>
    </row>
    <row r="6" spans="1:5" ht="27.75" x14ac:dyDescent="0.4">
      <c r="A6" s="91" t="s">
        <v>279</v>
      </c>
      <c r="C6" s="87" t="s">
        <v>182</v>
      </c>
      <c r="E6" s="87" t="s">
        <v>6</v>
      </c>
    </row>
    <row r="7" spans="1:5" ht="27.75" x14ac:dyDescent="0.4">
      <c r="A7" s="87" t="s">
        <v>279</v>
      </c>
      <c r="C7" s="90" t="s">
        <v>126</v>
      </c>
      <c r="E7" s="90" t="s">
        <v>126</v>
      </c>
    </row>
    <row r="8" spans="1:5" ht="18.75" x14ac:dyDescent="0.45">
      <c r="A8" s="2" t="s">
        <v>279</v>
      </c>
      <c r="C8" s="6">
        <v>803</v>
      </c>
      <c r="D8" s="4"/>
      <c r="E8" s="6">
        <v>19885006</v>
      </c>
    </row>
    <row r="9" spans="1:5" ht="18.75" x14ac:dyDescent="0.45">
      <c r="A9" s="2" t="s">
        <v>280</v>
      </c>
      <c r="C9" s="6">
        <v>0</v>
      </c>
      <c r="D9" s="4"/>
      <c r="E9" s="6">
        <v>28797978</v>
      </c>
    </row>
    <row r="10" spans="1:5" ht="18.75" x14ac:dyDescent="0.45">
      <c r="A10" s="2" t="s">
        <v>281</v>
      </c>
      <c r="C10" s="6">
        <v>18612400</v>
      </c>
      <c r="D10" s="4"/>
      <c r="E10" s="6">
        <v>118865905</v>
      </c>
    </row>
    <row r="11" spans="1:5" ht="19.5" thickBot="1" x14ac:dyDescent="0.5">
      <c r="A11" s="2" t="s">
        <v>34</v>
      </c>
      <c r="C11" s="7">
        <v>18613203</v>
      </c>
      <c r="D11" s="4"/>
      <c r="E11" s="7">
        <v>167548889</v>
      </c>
    </row>
    <row r="12" spans="1:5" ht="18.75" thickTop="1" x14ac:dyDescent="0.4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C10" sqref="C10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88" t="s">
        <v>0</v>
      </c>
      <c r="B2" s="88"/>
      <c r="C2" s="88"/>
      <c r="D2" s="88"/>
      <c r="E2" s="88"/>
      <c r="F2" s="88"/>
      <c r="G2" s="88"/>
    </row>
    <row r="3" spans="1:7" ht="27.75" x14ac:dyDescent="0.4">
      <c r="A3" s="88" t="s">
        <v>180</v>
      </c>
      <c r="B3" s="88" t="s">
        <v>180</v>
      </c>
      <c r="C3" s="88" t="s">
        <v>180</v>
      </c>
      <c r="D3" s="88" t="s">
        <v>180</v>
      </c>
      <c r="E3" s="88" t="s">
        <v>180</v>
      </c>
      <c r="F3" s="88"/>
      <c r="G3" s="88"/>
    </row>
    <row r="4" spans="1:7" ht="27.75" x14ac:dyDescent="0.4">
      <c r="A4" s="88" t="s">
        <v>2</v>
      </c>
      <c r="B4" s="88" t="s">
        <v>2</v>
      </c>
      <c r="C4" s="88" t="s">
        <v>2</v>
      </c>
      <c r="D4" s="88" t="s">
        <v>2</v>
      </c>
      <c r="E4" s="88" t="s">
        <v>2</v>
      </c>
      <c r="F4" s="88"/>
      <c r="G4" s="88"/>
    </row>
    <row r="6" spans="1:7" ht="54.75" customHeight="1" x14ac:dyDescent="0.4">
      <c r="A6" s="87" t="s">
        <v>184</v>
      </c>
      <c r="C6" s="87" t="s">
        <v>126</v>
      </c>
      <c r="E6" s="87" t="s">
        <v>253</v>
      </c>
      <c r="G6" s="97" t="s">
        <v>287</v>
      </c>
    </row>
    <row r="7" spans="1:7" ht="18.75" x14ac:dyDescent="0.45">
      <c r="A7" s="2" t="s">
        <v>282</v>
      </c>
      <c r="C7" s="6">
        <v>6656817593</v>
      </c>
      <c r="D7" s="4"/>
      <c r="E7" s="4">
        <v>2.5</v>
      </c>
      <c r="F7" s="4"/>
      <c r="G7" s="4" t="s">
        <v>21</v>
      </c>
    </row>
    <row r="8" spans="1:7" ht="18.75" x14ac:dyDescent="0.45">
      <c r="A8" s="2" t="s">
        <v>283</v>
      </c>
      <c r="C8" s="6">
        <v>137811764036</v>
      </c>
      <c r="D8" s="4"/>
      <c r="E8" s="4">
        <v>51.85</v>
      </c>
      <c r="F8" s="4"/>
      <c r="G8" s="4" t="s">
        <v>284</v>
      </c>
    </row>
    <row r="9" spans="1:7" ht="18.75" x14ac:dyDescent="0.45">
      <c r="A9" s="2" t="s">
        <v>285</v>
      </c>
      <c r="C9" s="6">
        <v>120898057066</v>
      </c>
      <c r="D9" s="4"/>
      <c r="E9" s="4">
        <v>45.49</v>
      </c>
      <c r="F9" s="4"/>
      <c r="G9" s="4" t="s">
        <v>286</v>
      </c>
    </row>
    <row r="10" spans="1:7" ht="18.75" thickBot="1" x14ac:dyDescent="0.45">
      <c r="C10" s="7">
        <f>SUM(C7:C9)</f>
        <v>265366638695</v>
      </c>
      <c r="D10" s="4"/>
      <c r="E10" s="7">
        <f>SUM(E7:E9)</f>
        <v>99.84</v>
      </c>
      <c r="F10" s="4"/>
      <c r="G10" s="7">
        <f>SUM(E10:F10)</f>
        <v>99.84</v>
      </c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1"/>
  <sheetViews>
    <sheetView rightToLeft="1" workbookViewId="0">
      <selection activeCell="O9" sqref="O9"/>
    </sheetView>
  </sheetViews>
  <sheetFormatPr defaultRowHeight="18" x14ac:dyDescent="0.4"/>
  <cols>
    <col min="1" max="1" width="32.285156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C2" s="88" t="s">
        <v>0</v>
      </c>
      <c r="D2" s="88" t="s">
        <v>0</v>
      </c>
      <c r="E2" s="88" t="s">
        <v>0</v>
      </c>
      <c r="F2" s="88" t="s">
        <v>0</v>
      </c>
      <c r="G2" s="88" t="s">
        <v>0</v>
      </c>
    </row>
    <row r="3" spans="1:17" ht="27.75" x14ac:dyDescent="0.4">
      <c r="C3" s="88" t="s">
        <v>1</v>
      </c>
      <c r="D3" s="88" t="s">
        <v>1</v>
      </c>
      <c r="E3" s="88" t="s">
        <v>1</v>
      </c>
      <c r="F3" s="88" t="s">
        <v>1</v>
      </c>
      <c r="G3" s="88" t="s">
        <v>1</v>
      </c>
    </row>
    <row r="4" spans="1:17" ht="27.75" x14ac:dyDescent="0.4">
      <c r="C4" s="88" t="s">
        <v>2</v>
      </c>
      <c r="D4" s="88" t="s">
        <v>2</v>
      </c>
      <c r="E4" s="88" t="s">
        <v>2</v>
      </c>
      <c r="F4" s="88" t="s">
        <v>2</v>
      </c>
      <c r="G4" s="88" t="s">
        <v>2</v>
      </c>
    </row>
    <row r="6" spans="1:17" ht="27.75" x14ac:dyDescent="0.4">
      <c r="A6" s="91" t="s">
        <v>3</v>
      </c>
      <c r="C6" s="87" t="s">
        <v>4</v>
      </c>
      <c r="D6" s="87" t="s">
        <v>4</v>
      </c>
      <c r="E6" s="87" t="s">
        <v>4</v>
      </c>
      <c r="F6" s="87" t="s">
        <v>4</v>
      </c>
      <c r="G6" s="87" t="s">
        <v>4</v>
      </c>
      <c r="H6" s="87" t="s">
        <v>4</v>
      </c>
      <c r="I6" s="87" t="s">
        <v>4</v>
      </c>
      <c r="K6" s="87" t="s">
        <v>6</v>
      </c>
      <c r="L6" s="87" t="s">
        <v>6</v>
      </c>
      <c r="M6" s="87" t="s">
        <v>6</v>
      </c>
      <c r="N6" s="87" t="s">
        <v>6</v>
      </c>
      <c r="O6" s="87" t="s">
        <v>6</v>
      </c>
      <c r="P6" s="87" t="s">
        <v>6</v>
      </c>
      <c r="Q6" s="87" t="s">
        <v>6</v>
      </c>
    </row>
    <row r="7" spans="1:17" ht="27.75" x14ac:dyDescent="0.4">
      <c r="A7" s="87" t="s">
        <v>3</v>
      </c>
      <c r="C7" s="24" t="s">
        <v>28</v>
      </c>
      <c r="E7" s="24" t="s">
        <v>29</v>
      </c>
      <c r="G7" s="24" t="s">
        <v>30</v>
      </c>
      <c r="I7" s="24" t="s">
        <v>31</v>
      </c>
      <c r="K7" s="24" t="s">
        <v>28</v>
      </c>
      <c r="M7" s="24" t="s">
        <v>29</v>
      </c>
      <c r="O7" s="90" t="s">
        <v>30</v>
      </c>
      <c r="Q7" s="90" t="s">
        <v>31</v>
      </c>
    </row>
    <row r="8" spans="1:17" ht="18.75" x14ac:dyDescent="0.45">
      <c r="A8" s="2" t="s">
        <v>32</v>
      </c>
      <c r="C8" s="6">
        <v>19805</v>
      </c>
      <c r="D8" s="4"/>
      <c r="E8" s="6">
        <v>28750</v>
      </c>
      <c r="F8" s="4"/>
      <c r="G8" s="4" t="s">
        <v>33</v>
      </c>
      <c r="H8" s="4"/>
      <c r="I8" s="6">
        <v>8.18185323245115E-2</v>
      </c>
      <c r="J8" s="4"/>
      <c r="K8" s="6">
        <v>0</v>
      </c>
      <c r="L8" s="4"/>
      <c r="M8" s="6">
        <v>0</v>
      </c>
      <c r="N8" s="4"/>
      <c r="O8" s="4" t="s">
        <v>290</v>
      </c>
      <c r="P8" s="4"/>
      <c r="Q8" s="6">
        <v>0</v>
      </c>
    </row>
    <row r="9" spans="1:17" ht="18.75" x14ac:dyDescent="0.45">
      <c r="A9" s="2" t="s">
        <v>35</v>
      </c>
      <c r="C9" s="6">
        <v>2139534</v>
      </c>
      <c r="D9" s="4"/>
      <c r="E9" s="6">
        <v>3996</v>
      </c>
      <c r="F9" s="4"/>
      <c r="G9" s="4" t="s">
        <v>36</v>
      </c>
      <c r="H9" s="4"/>
      <c r="I9" s="6">
        <v>0.19951759400230101</v>
      </c>
      <c r="J9" s="4"/>
      <c r="K9" s="6">
        <v>1394767</v>
      </c>
      <c r="L9" s="4"/>
      <c r="M9" s="6">
        <v>3398</v>
      </c>
      <c r="N9" s="4"/>
      <c r="O9" s="4" t="s">
        <v>36</v>
      </c>
      <c r="P9" s="4"/>
      <c r="Q9" s="6">
        <v>0.19951759400230101</v>
      </c>
    </row>
    <row r="10" spans="1:17" ht="18.75" thickBot="1" x14ac:dyDescent="0.45">
      <c r="C10" s="7">
        <f>SUM(C8:C9)</f>
        <v>2159339</v>
      </c>
      <c r="D10" s="4"/>
      <c r="E10" s="4"/>
      <c r="F10" s="4"/>
      <c r="G10" s="4"/>
      <c r="H10" s="4"/>
      <c r="I10" s="4"/>
      <c r="J10" s="4"/>
      <c r="K10" s="7">
        <f>SUM(K8:K9)</f>
        <v>1394767</v>
      </c>
      <c r="L10" s="4"/>
      <c r="M10" s="4"/>
      <c r="N10" s="4"/>
      <c r="O10" s="4"/>
      <c r="P10" s="4"/>
      <c r="Q10" s="4"/>
    </row>
    <row r="11" spans="1:17" ht="18.75" thickTop="1" x14ac:dyDescent="0.4"/>
  </sheetData>
  <mergeCells count="8">
    <mergeCell ref="O7"/>
    <mergeCell ref="Q7"/>
    <mergeCell ref="K6:Q6"/>
    <mergeCell ref="A6:A7"/>
    <mergeCell ref="C6:I6"/>
    <mergeCell ref="C2:G2"/>
    <mergeCell ref="C3:G3"/>
    <mergeCell ref="C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5"/>
  <sheetViews>
    <sheetView rightToLeft="1" topLeftCell="J1" zoomScale="60" zoomScaleNormal="60" workbookViewId="0">
      <selection activeCell="AK10" sqref="AK10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8.710937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7.85546875" style="1" bestFit="1" customWidth="1"/>
    <col min="22" max="22" width="1" style="1" customWidth="1"/>
    <col min="23" max="23" width="19.570312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4.85546875" style="1" bestFit="1" customWidth="1"/>
    <col min="28" max="28" width="1" style="1" customWidth="1"/>
    <col min="29" max="29" width="8.710937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24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H2" s="88" t="s">
        <v>0</v>
      </c>
      <c r="I2" s="88" t="s">
        <v>0</v>
      </c>
      <c r="J2" s="88" t="s">
        <v>0</v>
      </c>
      <c r="K2" s="88" t="s">
        <v>0</v>
      </c>
      <c r="L2" s="88" t="s">
        <v>0</v>
      </c>
    </row>
    <row r="3" spans="1:37" ht="27.75" x14ac:dyDescent="0.4">
      <c r="H3" s="88" t="s">
        <v>1</v>
      </c>
      <c r="I3" s="88" t="s">
        <v>1</v>
      </c>
      <c r="J3" s="88" t="s">
        <v>1</v>
      </c>
      <c r="K3" s="88" t="s">
        <v>1</v>
      </c>
      <c r="L3" s="88" t="s">
        <v>1</v>
      </c>
    </row>
    <row r="4" spans="1:37" ht="27.75" x14ac:dyDescent="0.4">
      <c r="H4" s="88" t="s">
        <v>2</v>
      </c>
      <c r="I4" s="88" t="s">
        <v>2</v>
      </c>
      <c r="J4" s="88" t="s">
        <v>2</v>
      </c>
      <c r="K4" s="88" t="s">
        <v>2</v>
      </c>
      <c r="L4" s="88" t="s">
        <v>2</v>
      </c>
    </row>
    <row r="6" spans="1:37" ht="27.75" x14ac:dyDescent="0.4">
      <c r="A6" s="87" t="s">
        <v>37</v>
      </c>
      <c r="B6" s="87" t="s">
        <v>37</v>
      </c>
      <c r="C6" s="87" t="s">
        <v>37</v>
      </c>
      <c r="D6" s="87" t="s">
        <v>37</v>
      </c>
      <c r="E6" s="87" t="s">
        <v>37</v>
      </c>
      <c r="F6" s="87" t="s">
        <v>37</v>
      </c>
      <c r="G6" s="87" t="s">
        <v>37</v>
      </c>
      <c r="H6" s="87" t="s">
        <v>37</v>
      </c>
      <c r="I6" s="87" t="s">
        <v>37</v>
      </c>
      <c r="J6" s="87" t="s">
        <v>37</v>
      </c>
      <c r="K6" s="87" t="s">
        <v>37</v>
      </c>
      <c r="L6" s="87" t="s">
        <v>37</v>
      </c>
      <c r="M6" s="87" t="s">
        <v>37</v>
      </c>
      <c r="O6" s="87" t="s">
        <v>4</v>
      </c>
      <c r="P6" s="87" t="s">
        <v>4</v>
      </c>
      <c r="Q6" s="87" t="s">
        <v>4</v>
      </c>
      <c r="R6" s="87" t="s">
        <v>4</v>
      </c>
      <c r="S6" s="87" t="s">
        <v>4</v>
      </c>
      <c r="U6" s="92" t="s">
        <v>5</v>
      </c>
      <c r="V6" s="92" t="s">
        <v>5</v>
      </c>
      <c r="W6" s="92" t="s">
        <v>5</v>
      </c>
      <c r="X6" s="92" t="s">
        <v>5</v>
      </c>
      <c r="Y6" s="92" t="s">
        <v>5</v>
      </c>
      <c r="Z6" s="92" t="s">
        <v>5</v>
      </c>
      <c r="AA6" s="92" t="s">
        <v>5</v>
      </c>
      <c r="AC6" s="87" t="s">
        <v>6</v>
      </c>
      <c r="AD6" s="87" t="s">
        <v>6</v>
      </c>
      <c r="AE6" s="87" t="s">
        <v>6</v>
      </c>
      <c r="AF6" s="87" t="s">
        <v>6</v>
      </c>
      <c r="AG6" s="87" t="s">
        <v>6</v>
      </c>
      <c r="AH6" s="87" t="s">
        <v>6</v>
      </c>
      <c r="AI6" s="87" t="s">
        <v>6</v>
      </c>
      <c r="AJ6" s="87" t="s">
        <v>6</v>
      </c>
      <c r="AK6" s="87" t="s">
        <v>6</v>
      </c>
    </row>
    <row r="7" spans="1:37" ht="27.75" x14ac:dyDescent="0.4">
      <c r="A7" s="89" t="s">
        <v>38</v>
      </c>
      <c r="C7" s="89" t="s">
        <v>39</v>
      </c>
      <c r="E7" s="89" t="s">
        <v>40</v>
      </c>
      <c r="G7" s="89" t="s">
        <v>41</v>
      </c>
      <c r="I7" s="89" t="s">
        <v>42</v>
      </c>
      <c r="K7" s="89" t="s">
        <v>43</v>
      </c>
      <c r="M7" s="89" t="s">
        <v>31</v>
      </c>
      <c r="O7" s="89" t="s">
        <v>7</v>
      </c>
      <c r="Q7" s="89" t="s">
        <v>8</v>
      </c>
      <c r="S7" s="89" t="s">
        <v>9</v>
      </c>
      <c r="U7" s="90" t="s">
        <v>10</v>
      </c>
      <c r="V7" s="90" t="s">
        <v>10</v>
      </c>
      <c r="W7" s="90" t="s">
        <v>10</v>
      </c>
      <c r="Y7" s="90" t="s">
        <v>11</v>
      </c>
      <c r="Z7" s="90" t="s">
        <v>11</v>
      </c>
      <c r="AA7" s="90" t="s">
        <v>11</v>
      </c>
      <c r="AC7" s="86" t="s">
        <v>7</v>
      </c>
      <c r="AE7" s="86" t="s">
        <v>44</v>
      </c>
      <c r="AG7" s="86" t="s">
        <v>8</v>
      </c>
      <c r="AI7" s="86" t="s">
        <v>9</v>
      </c>
      <c r="AK7" s="86" t="s">
        <v>291</v>
      </c>
    </row>
    <row r="8" spans="1:37" ht="27.75" x14ac:dyDescent="0.4">
      <c r="A8" s="87" t="s">
        <v>38</v>
      </c>
      <c r="C8" s="87" t="s">
        <v>39</v>
      </c>
      <c r="E8" s="87" t="s">
        <v>40</v>
      </c>
      <c r="G8" s="87" t="s">
        <v>41</v>
      </c>
      <c r="I8" s="87" t="s">
        <v>42</v>
      </c>
      <c r="K8" s="87" t="s">
        <v>43</v>
      </c>
      <c r="M8" s="87" t="s">
        <v>31</v>
      </c>
      <c r="O8" s="87" t="s">
        <v>7</v>
      </c>
      <c r="Q8" s="87" t="s">
        <v>8</v>
      </c>
      <c r="S8" s="87" t="s">
        <v>9</v>
      </c>
      <c r="U8" s="90" t="s">
        <v>7</v>
      </c>
      <c r="W8" s="90" t="s">
        <v>8</v>
      </c>
      <c r="Y8" s="87" t="s">
        <v>7</v>
      </c>
      <c r="AA8" s="25" t="s">
        <v>14</v>
      </c>
      <c r="AC8" s="87" t="s">
        <v>7</v>
      </c>
      <c r="AE8" s="87" t="s">
        <v>44</v>
      </c>
      <c r="AG8" s="87" t="s">
        <v>8</v>
      </c>
      <c r="AI8" s="87" t="s">
        <v>9</v>
      </c>
      <c r="AK8" s="87" t="s">
        <v>13</v>
      </c>
    </row>
    <row r="9" spans="1:37" ht="18.75" customHeight="1" x14ac:dyDescent="0.45">
      <c r="A9" s="2" t="s">
        <v>45</v>
      </c>
      <c r="C9" s="4" t="s">
        <v>46</v>
      </c>
      <c r="D9" s="4"/>
      <c r="E9" s="4" t="s">
        <v>46</v>
      </c>
      <c r="F9" s="4"/>
      <c r="G9" s="4" t="s">
        <v>47</v>
      </c>
      <c r="H9" s="4"/>
      <c r="I9" s="4" t="s">
        <v>48</v>
      </c>
      <c r="J9" s="4"/>
      <c r="K9" s="6">
        <v>18</v>
      </c>
      <c r="L9" s="4"/>
      <c r="M9" s="6">
        <v>18</v>
      </c>
      <c r="N9" s="4"/>
      <c r="O9" s="6">
        <v>153995</v>
      </c>
      <c r="P9" s="4"/>
      <c r="Q9" s="6">
        <v>153996539950</v>
      </c>
      <c r="R9" s="4"/>
      <c r="S9" s="6">
        <v>153967088406</v>
      </c>
      <c r="T9" s="4"/>
      <c r="U9" s="6">
        <v>100</v>
      </c>
      <c r="V9" s="4"/>
      <c r="W9" s="6">
        <v>100018125</v>
      </c>
      <c r="X9" s="4"/>
      <c r="Y9" s="6">
        <v>0</v>
      </c>
      <c r="Z9" s="4"/>
      <c r="AA9" s="6">
        <v>0</v>
      </c>
      <c r="AB9" s="4"/>
      <c r="AC9" s="6">
        <v>154095</v>
      </c>
      <c r="AD9" s="4"/>
      <c r="AE9" s="6">
        <v>1000000</v>
      </c>
      <c r="AF9" s="4"/>
      <c r="AG9" s="6">
        <v>154096558075</v>
      </c>
      <c r="AH9" s="4"/>
      <c r="AI9" s="6">
        <v>154067070281</v>
      </c>
      <c r="AJ9" s="4"/>
      <c r="AK9" s="17">
        <f>AI9/AI31</f>
        <v>8.0387858994175488E-3</v>
      </c>
    </row>
    <row r="10" spans="1:37" ht="18.75" x14ac:dyDescent="0.45">
      <c r="A10" s="2" t="s">
        <v>49</v>
      </c>
      <c r="C10" s="4" t="s">
        <v>46</v>
      </c>
      <c r="D10" s="4"/>
      <c r="E10" s="4" t="s">
        <v>46</v>
      </c>
      <c r="F10" s="4"/>
      <c r="G10" s="4" t="s">
        <v>50</v>
      </c>
      <c r="H10" s="4"/>
      <c r="I10" s="4" t="s">
        <v>51</v>
      </c>
      <c r="J10" s="4"/>
      <c r="K10" s="6">
        <v>0</v>
      </c>
      <c r="L10" s="4"/>
      <c r="M10" s="6">
        <v>0</v>
      </c>
      <c r="N10" s="4"/>
      <c r="O10" s="6">
        <v>266772</v>
      </c>
      <c r="P10" s="4"/>
      <c r="Q10" s="6">
        <v>157268350401</v>
      </c>
      <c r="R10" s="4"/>
      <c r="S10" s="6">
        <v>170289446070</v>
      </c>
      <c r="T10" s="4"/>
      <c r="U10" s="6">
        <v>0</v>
      </c>
      <c r="V10" s="4"/>
      <c r="W10" s="6">
        <v>0</v>
      </c>
      <c r="X10" s="4"/>
      <c r="Y10" s="6">
        <v>0</v>
      </c>
      <c r="Z10" s="4"/>
      <c r="AA10" s="6">
        <v>0</v>
      </c>
      <c r="AB10" s="4"/>
      <c r="AC10" s="6">
        <v>266772</v>
      </c>
      <c r="AD10" s="4"/>
      <c r="AE10" s="6">
        <v>651000</v>
      </c>
      <c r="AF10" s="4"/>
      <c r="AG10" s="6">
        <v>157268350401</v>
      </c>
      <c r="AH10" s="4"/>
      <c r="AI10" s="6">
        <v>173637094571</v>
      </c>
      <c r="AJ10" s="4"/>
      <c r="AK10" s="17">
        <f>AI10/AI31</f>
        <v>9.0598946608600774E-3</v>
      </c>
    </row>
    <row r="11" spans="1:37" ht="18.75" x14ac:dyDescent="0.45">
      <c r="A11" s="2" t="s">
        <v>52</v>
      </c>
      <c r="C11" s="4" t="s">
        <v>46</v>
      </c>
      <c r="D11" s="4"/>
      <c r="E11" s="4" t="s">
        <v>46</v>
      </c>
      <c r="F11" s="4"/>
      <c r="G11" s="4" t="s">
        <v>53</v>
      </c>
      <c r="H11" s="4"/>
      <c r="I11" s="4" t="s">
        <v>54</v>
      </c>
      <c r="J11" s="4"/>
      <c r="K11" s="6">
        <v>0</v>
      </c>
      <c r="L11" s="4"/>
      <c r="M11" s="6">
        <v>0</v>
      </c>
      <c r="N11" s="4"/>
      <c r="O11" s="6">
        <v>65410</v>
      </c>
      <c r="P11" s="4"/>
      <c r="Q11" s="6">
        <v>37487107350</v>
      </c>
      <c r="R11" s="4"/>
      <c r="S11" s="6">
        <v>41070034706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4"/>
      <c r="AC11" s="6">
        <v>65410</v>
      </c>
      <c r="AD11" s="4"/>
      <c r="AE11" s="6">
        <v>633841</v>
      </c>
      <c r="AF11" s="4"/>
      <c r="AG11" s="6">
        <v>37487107350</v>
      </c>
      <c r="AH11" s="4"/>
      <c r="AI11" s="6">
        <v>41452025268</v>
      </c>
      <c r="AJ11" s="4"/>
      <c r="AK11" s="17">
        <f>AI11/AI31</f>
        <v>2.1628499563140745E-3</v>
      </c>
    </row>
    <row r="12" spans="1:37" ht="18.75" x14ac:dyDescent="0.45">
      <c r="A12" s="2" t="s">
        <v>55</v>
      </c>
      <c r="C12" s="4" t="s">
        <v>46</v>
      </c>
      <c r="D12" s="4"/>
      <c r="E12" s="4" t="s">
        <v>46</v>
      </c>
      <c r="F12" s="4"/>
      <c r="G12" s="4" t="s">
        <v>56</v>
      </c>
      <c r="H12" s="4"/>
      <c r="I12" s="4" t="s">
        <v>57</v>
      </c>
      <c r="J12" s="4"/>
      <c r="K12" s="6">
        <v>0</v>
      </c>
      <c r="L12" s="4"/>
      <c r="M12" s="6">
        <v>0</v>
      </c>
      <c r="N12" s="4"/>
      <c r="O12" s="6">
        <v>125500</v>
      </c>
      <c r="P12" s="4"/>
      <c r="Q12" s="6">
        <v>87910932286</v>
      </c>
      <c r="R12" s="4"/>
      <c r="S12" s="6">
        <v>96618488724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4"/>
      <c r="AC12" s="6">
        <v>125500</v>
      </c>
      <c r="AD12" s="4"/>
      <c r="AE12" s="6">
        <v>778000</v>
      </c>
      <c r="AF12" s="4"/>
      <c r="AG12" s="6">
        <v>87910932286</v>
      </c>
      <c r="AH12" s="4"/>
      <c r="AI12" s="6">
        <v>97621302931</v>
      </c>
      <c r="AJ12" s="4"/>
      <c r="AK12" s="17">
        <f>AI12/AI31</f>
        <v>5.0936047012070055E-3</v>
      </c>
    </row>
    <row r="13" spans="1:37" ht="18.75" x14ac:dyDescent="0.45">
      <c r="A13" s="2" t="s">
        <v>58</v>
      </c>
      <c r="C13" s="4" t="s">
        <v>46</v>
      </c>
      <c r="D13" s="4"/>
      <c r="E13" s="4" t="s">
        <v>46</v>
      </c>
      <c r="F13" s="4"/>
      <c r="G13" s="4" t="s">
        <v>59</v>
      </c>
      <c r="H13" s="4"/>
      <c r="I13" s="4" t="s">
        <v>60</v>
      </c>
      <c r="J13" s="4"/>
      <c r="K13" s="6">
        <v>0</v>
      </c>
      <c r="L13" s="4"/>
      <c r="M13" s="6">
        <v>0</v>
      </c>
      <c r="N13" s="4"/>
      <c r="O13" s="6">
        <v>35270</v>
      </c>
      <c r="P13" s="4"/>
      <c r="Q13" s="6">
        <v>21273513619</v>
      </c>
      <c r="R13" s="4"/>
      <c r="S13" s="6">
        <v>23062399182</v>
      </c>
      <c r="T13" s="4"/>
      <c r="U13" s="6">
        <v>0</v>
      </c>
      <c r="V13" s="4"/>
      <c r="W13" s="6">
        <v>0</v>
      </c>
      <c r="X13" s="4"/>
      <c r="Y13" s="6">
        <v>0</v>
      </c>
      <c r="Z13" s="4"/>
      <c r="AA13" s="6">
        <v>0</v>
      </c>
      <c r="AB13" s="4"/>
      <c r="AC13" s="6">
        <v>35270</v>
      </c>
      <c r="AD13" s="4"/>
      <c r="AE13" s="6">
        <v>659449</v>
      </c>
      <c r="AF13" s="4"/>
      <c r="AG13" s="6">
        <v>21273513619</v>
      </c>
      <c r="AH13" s="4"/>
      <c r="AI13" s="6">
        <v>23254550578</v>
      </c>
      <c r="AJ13" s="4"/>
      <c r="AK13" s="17">
        <f>AI13/AI31</f>
        <v>1.2133569681228135E-3</v>
      </c>
    </row>
    <row r="14" spans="1:37" ht="18.75" x14ac:dyDescent="0.45">
      <c r="A14" s="2" t="s">
        <v>61</v>
      </c>
      <c r="C14" s="4" t="s">
        <v>46</v>
      </c>
      <c r="D14" s="4"/>
      <c r="E14" s="4" t="s">
        <v>46</v>
      </c>
      <c r="F14" s="4"/>
      <c r="G14" s="4" t="s">
        <v>62</v>
      </c>
      <c r="H14" s="4"/>
      <c r="I14" s="4" t="s">
        <v>63</v>
      </c>
      <c r="J14" s="4"/>
      <c r="K14" s="6">
        <v>0</v>
      </c>
      <c r="L14" s="4"/>
      <c r="M14" s="6">
        <v>0</v>
      </c>
      <c r="N14" s="4"/>
      <c r="O14" s="6">
        <v>38458</v>
      </c>
      <c r="P14" s="4"/>
      <c r="Q14" s="6">
        <v>25246565100</v>
      </c>
      <c r="R14" s="4"/>
      <c r="S14" s="6">
        <v>26969975043</v>
      </c>
      <c r="T14" s="4"/>
      <c r="U14" s="6">
        <v>0</v>
      </c>
      <c r="V14" s="4"/>
      <c r="W14" s="6">
        <v>0</v>
      </c>
      <c r="X14" s="4"/>
      <c r="Y14" s="6">
        <v>0</v>
      </c>
      <c r="Z14" s="4"/>
      <c r="AA14" s="6">
        <v>0</v>
      </c>
      <c r="AB14" s="4"/>
      <c r="AC14" s="6">
        <v>38458</v>
      </c>
      <c r="AD14" s="4"/>
      <c r="AE14" s="6">
        <v>708895</v>
      </c>
      <c r="AF14" s="4"/>
      <c r="AG14" s="6">
        <v>25246565100</v>
      </c>
      <c r="AH14" s="4"/>
      <c r="AI14" s="6">
        <v>27257742548</v>
      </c>
      <c r="AJ14" s="4"/>
      <c r="AK14" s="17">
        <f>AI14/AI31</f>
        <v>1.4222322527790584E-3</v>
      </c>
    </row>
    <row r="15" spans="1:37" ht="18.75" x14ac:dyDescent="0.45">
      <c r="A15" s="2" t="s">
        <v>64</v>
      </c>
      <c r="C15" s="4" t="s">
        <v>46</v>
      </c>
      <c r="D15" s="4"/>
      <c r="E15" s="4" t="s">
        <v>46</v>
      </c>
      <c r="F15" s="4"/>
      <c r="G15" s="4" t="s">
        <v>65</v>
      </c>
      <c r="H15" s="4"/>
      <c r="I15" s="4" t="s">
        <v>66</v>
      </c>
      <c r="J15" s="4"/>
      <c r="K15" s="6">
        <v>18.5</v>
      </c>
      <c r="L15" s="4"/>
      <c r="M15" s="6">
        <v>18.5</v>
      </c>
      <c r="N15" s="4"/>
      <c r="O15" s="6">
        <v>100</v>
      </c>
      <c r="P15" s="4"/>
      <c r="Q15" s="6">
        <v>103528759</v>
      </c>
      <c r="R15" s="4"/>
      <c r="S15" s="6">
        <v>103491238</v>
      </c>
      <c r="T15" s="4"/>
      <c r="U15" s="6">
        <v>0</v>
      </c>
      <c r="V15" s="4"/>
      <c r="W15" s="6">
        <v>0</v>
      </c>
      <c r="X15" s="4"/>
      <c r="Y15" s="6">
        <v>0</v>
      </c>
      <c r="Z15" s="4"/>
      <c r="AA15" s="6">
        <v>0</v>
      </c>
      <c r="AB15" s="4"/>
      <c r="AC15" s="6">
        <v>100</v>
      </c>
      <c r="AD15" s="4"/>
      <c r="AE15" s="6">
        <v>1035100</v>
      </c>
      <c r="AF15" s="4"/>
      <c r="AG15" s="6">
        <v>103528759</v>
      </c>
      <c r="AH15" s="4"/>
      <c r="AI15" s="6">
        <v>103491238</v>
      </c>
      <c r="AJ15" s="4"/>
      <c r="AK15" s="17">
        <f>AI15/AI31</f>
        <v>5.3998813843237165E-6</v>
      </c>
    </row>
    <row r="16" spans="1:37" ht="18.75" x14ac:dyDescent="0.45">
      <c r="A16" s="2" t="s">
        <v>67</v>
      </c>
      <c r="C16" s="4" t="s">
        <v>46</v>
      </c>
      <c r="D16" s="4"/>
      <c r="E16" s="4" t="s">
        <v>46</v>
      </c>
      <c r="F16" s="4"/>
      <c r="G16" s="4" t="s">
        <v>68</v>
      </c>
      <c r="H16" s="4"/>
      <c r="I16" s="4" t="s">
        <v>69</v>
      </c>
      <c r="J16" s="4"/>
      <c r="K16" s="6">
        <v>15</v>
      </c>
      <c r="L16" s="4"/>
      <c r="M16" s="6">
        <v>15</v>
      </c>
      <c r="N16" s="4"/>
      <c r="O16" s="6">
        <v>1300000</v>
      </c>
      <c r="P16" s="4"/>
      <c r="Q16" s="6">
        <v>1232257500000</v>
      </c>
      <c r="R16" s="4"/>
      <c r="S16" s="6">
        <v>1299764375000</v>
      </c>
      <c r="T16" s="4"/>
      <c r="U16" s="6">
        <v>0</v>
      </c>
      <c r="V16" s="4"/>
      <c r="W16" s="6">
        <v>0</v>
      </c>
      <c r="X16" s="4"/>
      <c r="Y16" s="6">
        <v>0</v>
      </c>
      <c r="Z16" s="4"/>
      <c r="AA16" s="6">
        <v>0</v>
      </c>
      <c r="AB16" s="4"/>
      <c r="AC16" s="6">
        <v>1300000</v>
      </c>
      <c r="AD16" s="4"/>
      <c r="AE16" s="6">
        <v>1000000</v>
      </c>
      <c r="AF16" s="4"/>
      <c r="AG16" s="6">
        <v>1232257500000</v>
      </c>
      <c r="AH16" s="4"/>
      <c r="AI16" s="6">
        <v>1299764375000</v>
      </c>
      <c r="AJ16" s="4"/>
      <c r="AK16" s="17">
        <f>AI16/AI31</f>
        <v>6.7818045162138754E-2</v>
      </c>
    </row>
    <row r="17" spans="1:37" ht="18.75" x14ac:dyDescent="0.45">
      <c r="A17" s="2" t="s">
        <v>70</v>
      </c>
      <c r="C17" s="4" t="s">
        <v>46</v>
      </c>
      <c r="D17" s="4"/>
      <c r="E17" s="4" t="s">
        <v>46</v>
      </c>
      <c r="F17" s="4"/>
      <c r="G17" s="4" t="s">
        <v>68</v>
      </c>
      <c r="H17" s="4"/>
      <c r="I17" s="4" t="s">
        <v>71</v>
      </c>
      <c r="J17" s="4"/>
      <c r="K17" s="6">
        <v>15</v>
      </c>
      <c r="L17" s="4"/>
      <c r="M17" s="6">
        <v>15</v>
      </c>
      <c r="N17" s="4"/>
      <c r="O17" s="6">
        <v>1300000</v>
      </c>
      <c r="P17" s="4"/>
      <c r="Q17" s="6">
        <v>1229859000000</v>
      </c>
      <c r="R17" s="4"/>
      <c r="S17" s="6">
        <v>1299764375000</v>
      </c>
      <c r="T17" s="4"/>
      <c r="U17" s="6">
        <v>0</v>
      </c>
      <c r="V17" s="4"/>
      <c r="W17" s="6">
        <v>0</v>
      </c>
      <c r="X17" s="4"/>
      <c r="Y17" s="6">
        <v>0</v>
      </c>
      <c r="Z17" s="4"/>
      <c r="AA17" s="6">
        <v>0</v>
      </c>
      <c r="AB17" s="4"/>
      <c r="AC17" s="6">
        <v>1300000</v>
      </c>
      <c r="AD17" s="4"/>
      <c r="AE17" s="6">
        <v>1000000</v>
      </c>
      <c r="AF17" s="4"/>
      <c r="AG17" s="6">
        <v>1229859000000</v>
      </c>
      <c r="AH17" s="4"/>
      <c r="AI17" s="6">
        <v>1299764375000</v>
      </c>
      <c r="AJ17" s="4"/>
      <c r="AK17" s="17">
        <f>AI17/AI31</f>
        <v>6.7818045162138754E-2</v>
      </c>
    </row>
    <row r="18" spans="1:37" ht="18.75" x14ac:dyDescent="0.45">
      <c r="A18" s="2" t="s">
        <v>72</v>
      </c>
      <c r="C18" s="4" t="s">
        <v>46</v>
      </c>
      <c r="D18" s="4"/>
      <c r="E18" s="4" t="s">
        <v>46</v>
      </c>
      <c r="F18" s="4"/>
      <c r="G18" s="4" t="s">
        <v>73</v>
      </c>
      <c r="H18" s="4"/>
      <c r="I18" s="4" t="s">
        <v>74</v>
      </c>
      <c r="J18" s="4"/>
      <c r="K18" s="6">
        <v>17</v>
      </c>
      <c r="L18" s="4"/>
      <c r="M18" s="6">
        <v>17</v>
      </c>
      <c r="N18" s="4"/>
      <c r="O18" s="6">
        <v>1596900</v>
      </c>
      <c r="P18" s="4"/>
      <c r="Q18" s="6">
        <v>1495778519937</v>
      </c>
      <c r="R18" s="4"/>
      <c r="S18" s="6">
        <v>1596610561875</v>
      </c>
      <c r="T18" s="4"/>
      <c r="U18" s="6">
        <v>0</v>
      </c>
      <c r="V18" s="4"/>
      <c r="W18" s="6">
        <v>0</v>
      </c>
      <c r="X18" s="4"/>
      <c r="Y18" s="6">
        <v>0</v>
      </c>
      <c r="Z18" s="4"/>
      <c r="AA18" s="6">
        <v>0</v>
      </c>
      <c r="AB18" s="4"/>
      <c r="AC18" s="6">
        <v>1596900</v>
      </c>
      <c r="AD18" s="4"/>
      <c r="AE18" s="6">
        <v>1000000</v>
      </c>
      <c r="AF18" s="4"/>
      <c r="AG18" s="6">
        <v>1495778519937</v>
      </c>
      <c r="AH18" s="4"/>
      <c r="AI18" s="6">
        <v>1596610561875</v>
      </c>
      <c r="AJ18" s="4"/>
      <c r="AK18" s="17">
        <f>AI18/AI31</f>
        <v>8.3306643322630283E-2</v>
      </c>
    </row>
    <row r="19" spans="1:37" ht="18.75" x14ac:dyDescent="0.45">
      <c r="A19" s="2" t="s">
        <v>75</v>
      </c>
      <c r="C19" s="4" t="s">
        <v>46</v>
      </c>
      <c r="D19" s="4"/>
      <c r="E19" s="4" t="s">
        <v>46</v>
      </c>
      <c r="F19" s="4"/>
      <c r="G19" s="4" t="s">
        <v>76</v>
      </c>
      <c r="H19" s="4"/>
      <c r="I19" s="4" t="s">
        <v>77</v>
      </c>
      <c r="J19" s="4"/>
      <c r="K19" s="6">
        <v>15</v>
      </c>
      <c r="L19" s="4"/>
      <c r="M19" s="6">
        <v>15</v>
      </c>
      <c r="N19" s="4"/>
      <c r="O19" s="6">
        <v>1000</v>
      </c>
      <c r="P19" s="4"/>
      <c r="Q19" s="6">
        <v>980177625</v>
      </c>
      <c r="R19" s="4"/>
      <c r="S19" s="6">
        <v>983821650</v>
      </c>
      <c r="T19" s="4"/>
      <c r="U19" s="6">
        <v>0</v>
      </c>
      <c r="V19" s="4"/>
      <c r="W19" s="6">
        <v>0</v>
      </c>
      <c r="X19" s="4"/>
      <c r="Y19" s="6">
        <v>0</v>
      </c>
      <c r="Z19" s="4"/>
      <c r="AA19" s="6">
        <v>0</v>
      </c>
      <c r="AB19" s="4"/>
      <c r="AC19" s="6">
        <v>1000</v>
      </c>
      <c r="AD19" s="4"/>
      <c r="AE19" s="6">
        <v>984000</v>
      </c>
      <c r="AF19" s="4"/>
      <c r="AG19" s="6">
        <v>980177625</v>
      </c>
      <c r="AH19" s="4"/>
      <c r="AI19" s="6">
        <v>983821650</v>
      </c>
      <c r="AJ19" s="4"/>
      <c r="AK19" s="17">
        <f>AI19/AI31</f>
        <v>5.1333043415034254E-5</v>
      </c>
    </row>
    <row r="20" spans="1:37" ht="18.75" x14ac:dyDescent="0.45">
      <c r="A20" s="2" t="s">
        <v>79</v>
      </c>
      <c r="C20" s="4" t="s">
        <v>46</v>
      </c>
      <c r="D20" s="4"/>
      <c r="E20" s="4" t="s">
        <v>46</v>
      </c>
      <c r="F20" s="4"/>
      <c r="G20" s="4" t="s">
        <v>80</v>
      </c>
      <c r="H20" s="4"/>
      <c r="I20" s="4" t="s">
        <v>81</v>
      </c>
      <c r="J20" s="4"/>
      <c r="K20" s="6">
        <v>18</v>
      </c>
      <c r="L20" s="4"/>
      <c r="M20" s="6">
        <v>18</v>
      </c>
      <c r="N20" s="4"/>
      <c r="O20" s="6">
        <v>4100</v>
      </c>
      <c r="P20" s="4"/>
      <c r="Q20" s="6">
        <v>3775684218</v>
      </c>
      <c r="R20" s="4"/>
      <c r="S20" s="6">
        <v>3845102948</v>
      </c>
      <c r="T20" s="4"/>
      <c r="U20" s="6">
        <v>0</v>
      </c>
      <c r="V20" s="4"/>
      <c r="W20" s="6">
        <v>0</v>
      </c>
      <c r="X20" s="4"/>
      <c r="Y20" s="6">
        <v>0</v>
      </c>
      <c r="Z20" s="4"/>
      <c r="AA20" s="6">
        <v>0</v>
      </c>
      <c r="AB20" s="4"/>
      <c r="AC20" s="6">
        <v>4100</v>
      </c>
      <c r="AD20" s="4"/>
      <c r="AE20" s="6">
        <v>988500</v>
      </c>
      <c r="AF20" s="4"/>
      <c r="AG20" s="6">
        <v>3775684218</v>
      </c>
      <c r="AH20" s="4"/>
      <c r="AI20" s="6">
        <v>4052115420</v>
      </c>
      <c r="AJ20" s="4"/>
      <c r="AK20" s="17">
        <f>AI20/AI31</f>
        <v>2.1142797251675621E-4</v>
      </c>
    </row>
    <row r="21" spans="1:37" ht="18.75" x14ac:dyDescent="0.45">
      <c r="A21" s="2" t="s">
        <v>82</v>
      </c>
      <c r="C21" s="4" t="s">
        <v>46</v>
      </c>
      <c r="D21" s="4"/>
      <c r="E21" s="4" t="s">
        <v>46</v>
      </c>
      <c r="F21" s="4"/>
      <c r="G21" s="4" t="s">
        <v>83</v>
      </c>
      <c r="H21" s="4"/>
      <c r="I21" s="4" t="s">
        <v>84</v>
      </c>
      <c r="J21" s="4"/>
      <c r="K21" s="6">
        <v>17</v>
      </c>
      <c r="L21" s="4"/>
      <c r="M21" s="6">
        <v>17</v>
      </c>
      <c r="N21" s="4"/>
      <c r="O21" s="6">
        <v>101200</v>
      </c>
      <c r="P21" s="4"/>
      <c r="Q21" s="6">
        <v>100315770672</v>
      </c>
      <c r="R21" s="4"/>
      <c r="S21" s="6">
        <v>101181657500</v>
      </c>
      <c r="T21" s="4"/>
      <c r="U21" s="6">
        <v>0</v>
      </c>
      <c r="V21" s="4"/>
      <c r="W21" s="6">
        <v>0</v>
      </c>
      <c r="X21" s="4"/>
      <c r="Y21" s="6">
        <v>0</v>
      </c>
      <c r="Z21" s="4"/>
      <c r="AA21" s="6">
        <v>0</v>
      </c>
      <c r="AB21" s="4"/>
      <c r="AC21" s="6">
        <v>101200</v>
      </c>
      <c r="AD21" s="4"/>
      <c r="AE21" s="6">
        <v>1000000</v>
      </c>
      <c r="AF21" s="4"/>
      <c r="AG21" s="6">
        <v>100315770672</v>
      </c>
      <c r="AH21" s="4"/>
      <c r="AI21" s="6">
        <v>101181657500</v>
      </c>
      <c r="AJ21" s="4"/>
      <c r="AK21" s="17">
        <f>AI21/AI31</f>
        <v>5.2793739772372629E-3</v>
      </c>
    </row>
    <row r="22" spans="1:37" ht="18.75" x14ac:dyDescent="0.45">
      <c r="A22" s="2" t="s">
        <v>85</v>
      </c>
      <c r="C22" s="4" t="s">
        <v>46</v>
      </c>
      <c r="D22" s="4"/>
      <c r="E22" s="4" t="s">
        <v>46</v>
      </c>
      <c r="F22" s="4"/>
      <c r="G22" s="4" t="s">
        <v>86</v>
      </c>
      <c r="H22" s="4"/>
      <c r="I22" s="4" t="s">
        <v>87</v>
      </c>
      <c r="J22" s="4"/>
      <c r="K22" s="6">
        <v>16</v>
      </c>
      <c r="L22" s="4"/>
      <c r="M22" s="6">
        <v>16</v>
      </c>
      <c r="N22" s="4"/>
      <c r="O22" s="6">
        <v>539300</v>
      </c>
      <c r="P22" s="4"/>
      <c r="Q22" s="6">
        <v>500412395579</v>
      </c>
      <c r="R22" s="4"/>
      <c r="S22" s="6">
        <v>549986296912</v>
      </c>
      <c r="T22" s="4"/>
      <c r="U22" s="6">
        <v>0</v>
      </c>
      <c r="V22" s="4"/>
      <c r="W22" s="6">
        <v>0</v>
      </c>
      <c r="X22" s="4"/>
      <c r="Y22" s="6">
        <v>0</v>
      </c>
      <c r="Z22" s="4"/>
      <c r="AA22" s="6">
        <v>0</v>
      </c>
      <c r="AB22" s="4"/>
      <c r="AC22" s="6">
        <v>539300</v>
      </c>
      <c r="AD22" s="4"/>
      <c r="AE22" s="6">
        <v>1000000</v>
      </c>
      <c r="AF22" s="4"/>
      <c r="AG22" s="6">
        <v>500412395579</v>
      </c>
      <c r="AH22" s="4"/>
      <c r="AI22" s="6">
        <v>539202251875</v>
      </c>
      <c r="AJ22" s="4"/>
      <c r="AK22" s="17">
        <f>AI22/AI31</f>
        <v>2.8134055196878019E-2</v>
      </c>
    </row>
    <row r="23" spans="1:37" ht="18.75" x14ac:dyDescent="0.45">
      <c r="A23" s="2" t="s">
        <v>88</v>
      </c>
      <c r="C23" s="4" t="s">
        <v>46</v>
      </c>
      <c r="D23" s="4"/>
      <c r="E23" s="4" t="s">
        <v>46</v>
      </c>
      <c r="F23" s="4"/>
      <c r="G23" s="4" t="s">
        <v>89</v>
      </c>
      <c r="H23" s="4"/>
      <c r="I23" s="4" t="s">
        <v>90</v>
      </c>
      <c r="J23" s="4"/>
      <c r="K23" s="6">
        <v>18</v>
      </c>
      <c r="L23" s="4"/>
      <c r="M23" s="6">
        <v>18</v>
      </c>
      <c r="N23" s="4"/>
      <c r="O23" s="6">
        <v>1500</v>
      </c>
      <c r="P23" s="4"/>
      <c r="Q23" s="6">
        <v>1466265712</v>
      </c>
      <c r="R23" s="4"/>
      <c r="S23" s="6">
        <v>1499726625</v>
      </c>
      <c r="T23" s="4"/>
      <c r="U23" s="6">
        <v>0</v>
      </c>
      <c r="V23" s="4"/>
      <c r="W23" s="6">
        <v>0</v>
      </c>
      <c r="X23" s="4"/>
      <c r="Y23" s="6">
        <v>0</v>
      </c>
      <c r="Z23" s="4"/>
      <c r="AA23" s="6">
        <v>0</v>
      </c>
      <c r="AB23" s="4"/>
      <c r="AC23" s="6">
        <v>1500</v>
      </c>
      <c r="AD23" s="4"/>
      <c r="AE23" s="6">
        <v>999999</v>
      </c>
      <c r="AF23" s="4"/>
      <c r="AG23" s="6">
        <v>1466265712</v>
      </c>
      <c r="AH23" s="4"/>
      <c r="AI23" s="6">
        <v>1499726625</v>
      </c>
      <c r="AJ23" s="4"/>
      <c r="AK23" s="17">
        <f>AI23/AI31</f>
        <v>7.8251512305922314E-5</v>
      </c>
    </row>
    <row r="24" spans="1:37" ht="18.75" x14ac:dyDescent="0.45">
      <c r="A24" s="2" t="s">
        <v>91</v>
      </c>
      <c r="C24" s="4" t="s">
        <v>46</v>
      </c>
      <c r="D24" s="4"/>
      <c r="E24" s="4" t="s">
        <v>46</v>
      </c>
      <c r="F24" s="4"/>
      <c r="G24" s="4" t="s">
        <v>92</v>
      </c>
      <c r="H24" s="4"/>
      <c r="I24" s="4" t="s">
        <v>93</v>
      </c>
      <c r="J24" s="4"/>
      <c r="K24" s="6">
        <v>19</v>
      </c>
      <c r="L24" s="4"/>
      <c r="M24" s="6">
        <v>19</v>
      </c>
      <c r="N24" s="4"/>
      <c r="O24" s="6">
        <v>336280</v>
      </c>
      <c r="P24" s="4"/>
      <c r="Q24" s="6">
        <v>296887585188</v>
      </c>
      <c r="R24" s="4"/>
      <c r="S24" s="6">
        <v>337621418904</v>
      </c>
      <c r="T24" s="4"/>
      <c r="U24" s="6">
        <v>0</v>
      </c>
      <c r="V24" s="4"/>
      <c r="W24" s="6">
        <v>0</v>
      </c>
      <c r="X24" s="4"/>
      <c r="Y24" s="6">
        <v>0</v>
      </c>
      <c r="Z24" s="4"/>
      <c r="AA24" s="6">
        <v>0</v>
      </c>
      <c r="AB24" s="4"/>
      <c r="AC24" s="6">
        <v>336280</v>
      </c>
      <c r="AD24" s="4"/>
      <c r="AE24" s="6">
        <v>1004171</v>
      </c>
      <c r="AF24" s="4"/>
      <c r="AG24" s="6">
        <v>296887585188</v>
      </c>
      <c r="AH24" s="4"/>
      <c r="AI24" s="6">
        <v>337621418904</v>
      </c>
      <c r="AJ24" s="4"/>
      <c r="AK24" s="17">
        <f>AI24/AI31</f>
        <v>1.761613495133442E-2</v>
      </c>
    </row>
    <row r="25" spans="1:37" ht="18.75" x14ac:dyDescent="0.45">
      <c r="A25" s="2" t="s">
        <v>94</v>
      </c>
      <c r="C25" s="4" t="s">
        <v>46</v>
      </c>
      <c r="D25" s="4"/>
      <c r="E25" s="4" t="s">
        <v>46</v>
      </c>
      <c r="F25" s="4"/>
      <c r="G25" s="4" t="s">
        <v>95</v>
      </c>
      <c r="H25" s="4"/>
      <c r="I25" s="4" t="s">
        <v>96</v>
      </c>
      <c r="J25" s="4"/>
      <c r="K25" s="6">
        <v>18</v>
      </c>
      <c r="L25" s="4"/>
      <c r="M25" s="6">
        <v>18</v>
      </c>
      <c r="N25" s="4"/>
      <c r="O25" s="6">
        <v>1839750</v>
      </c>
      <c r="P25" s="4"/>
      <c r="Q25" s="6">
        <v>499999896000</v>
      </c>
      <c r="R25" s="4"/>
      <c r="S25" s="6">
        <v>570791455954</v>
      </c>
      <c r="T25" s="4"/>
      <c r="U25" s="6">
        <v>0</v>
      </c>
      <c r="V25" s="4"/>
      <c r="W25" s="6">
        <v>0</v>
      </c>
      <c r="X25" s="4"/>
      <c r="Y25" s="6">
        <v>0</v>
      </c>
      <c r="Z25" s="4"/>
      <c r="AA25" s="6">
        <v>0</v>
      </c>
      <c r="AB25" s="4"/>
      <c r="AC25" s="6">
        <v>1839750</v>
      </c>
      <c r="AD25" s="4"/>
      <c r="AE25" s="6">
        <v>313396</v>
      </c>
      <c r="AF25" s="4"/>
      <c r="AG25" s="6">
        <v>499999896000</v>
      </c>
      <c r="AH25" s="4"/>
      <c r="AI25" s="6">
        <v>576152277539</v>
      </c>
      <c r="AJ25" s="4"/>
      <c r="AK25" s="17">
        <f>AI25/AI31</f>
        <v>3.0062003490755006E-2</v>
      </c>
    </row>
    <row r="26" spans="1:37" ht="18.75" x14ac:dyDescent="0.45">
      <c r="A26" s="2" t="s">
        <v>97</v>
      </c>
      <c r="C26" s="4" t="s">
        <v>46</v>
      </c>
      <c r="D26" s="4"/>
      <c r="E26" s="4" t="s">
        <v>46</v>
      </c>
      <c r="F26" s="4"/>
      <c r="G26" s="4" t="s">
        <v>98</v>
      </c>
      <c r="H26" s="4"/>
      <c r="I26" s="4" t="s">
        <v>99</v>
      </c>
      <c r="J26" s="4"/>
      <c r="K26" s="6">
        <v>15</v>
      </c>
      <c r="L26" s="4"/>
      <c r="M26" s="6">
        <v>15</v>
      </c>
      <c r="N26" s="4"/>
      <c r="O26" s="6">
        <v>0</v>
      </c>
      <c r="P26" s="4"/>
      <c r="Q26" s="6">
        <v>0</v>
      </c>
      <c r="R26" s="4"/>
      <c r="S26" s="6">
        <v>0</v>
      </c>
      <c r="T26" s="4"/>
      <c r="U26" s="6">
        <v>2000000</v>
      </c>
      <c r="V26" s="4"/>
      <c r="W26" s="6">
        <v>1996312180912</v>
      </c>
      <c r="X26" s="4"/>
      <c r="Y26" s="6">
        <v>0</v>
      </c>
      <c r="Z26" s="4"/>
      <c r="AA26" s="6">
        <v>0</v>
      </c>
      <c r="AB26" s="4"/>
      <c r="AC26" s="6">
        <v>2000000</v>
      </c>
      <c r="AD26" s="4"/>
      <c r="AE26" s="6">
        <v>1000000</v>
      </c>
      <c r="AF26" s="4"/>
      <c r="AG26" s="6">
        <v>1996312180912</v>
      </c>
      <c r="AH26" s="4"/>
      <c r="AI26" s="6">
        <v>1999637500000</v>
      </c>
      <c r="AJ26" s="4"/>
      <c r="AK26" s="17">
        <f>AI26/AI31</f>
        <v>0.10433545409559808</v>
      </c>
    </row>
    <row r="27" spans="1:37" ht="18.75" x14ac:dyDescent="0.45">
      <c r="A27" s="2" t="s">
        <v>100</v>
      </c>
      <c r="C27" s="4" t="s">
        <v>46</v>
      </c>
      <c r="D27" s="4"/>
      <c r="E27" s="4" t="s">
        <v>46</v>
      </c>
      <c r="F27" s="4"/>
      <c r="G27" s="4" t="s">
        <v>101</v>
      </c>
      <c r="H27" s="4"/>
      <c r="I27" s="4" t="s">
        <v>102</v>
      </c>
      <c r="J27" s="4"/>
      <c r="K27" s="6">
        <v>0</v>
      </c>
      <c r="L27" s="4"/>
      <c r="M27" s="6">
        <v>0</v>
      </c>
      <c r="N27" s="4"/>
      <c r="O27" s="6">
        <v>0</v>
      </c>
      <c r="P27" s="4"/>
      <c r="Q27" s="6">
        <v>0</v>
      </c>
      <c r="R27" s="4"/>
      <c r="S27" s="6">
        <v>0</v>
      </c>
      <c r="T27" s="4"/>
      <c r="U27" s="6">
        <v>200</v>
      </c>
      <c r="V27" s="4"/>
      <c r="W27" s="6">
        <v>396287100</v>
      </c>
      <c r="X27" s="4"/>
      <c r="Y27" s="6">
        <v>0</v>
      </c>
      <c r="Z27" s="4"/>
      <c r="AA27" s="6">
        <v>0</v>
      </c>
      <c r="AB27" s="4"/>
      <c r="AC27" s="6">
        <v>200</v>
      </c>
      <c r="AD27" s="4"/>
      <c r="AE27" s="6">
        <v>1980000</v>
      </c>
      <c r="AF27" s="4"/>
      <c r="AG27" s="6">
        <v>396287100</v>
      </c>
      <c r="AH27" s="4"/>
      <c r="AI27" s="6">
        <v>395712900</v>
      </c>
      <c r="AJ27" s="4"/>
      <c r="AK27" s="17">
        <f>AI27/AI31</f>
        <v>2.0647184858748643E-5</v>
      </c>
    </row>
    <row r="28" spans="1:37" ht="18.75" x14ac:dyDescent="0.45">
      <c r="A28" s="2" t="s">
        <v>103</v>
      </c>
      <c r="C28" s="4" t="s">
        <v>104</v>
      </c>
      <c r="D28" s="4"/>
      <c r="E28" s="4" t="s">
        <v>104</v>
      </c>
      <c r="F28" s="4"/>
      <c r="G28" s="4" t="s">
        <v>105</v>
      </c>
      <c r="H28" s="4"/>
      <c r="I28" s="4" t="s">
        <v>106</v>
      </c>
      <c r="J28" s="4"/>
      <c r="K28" s="6">
        <v>18</v>
      </c>
      <c r="L28" s="4"/>
      <c r="M28" s="6">
        <v>18</v>
      </c>
      <c r="N28" s="4"/>
      <c r="O28" s="6">
        <v>1999000</v>
      </c>
      <c r="P28" s="4"/>
      <c r="Q28" s="6">
        <v>1999000000000</v>
      </c>
      <c r="R28" s="4"/>
      <c r="S28" s="6">
        <v>1999000000000</v>
      </c>
      <c r="T28" s="4"/>
      <c r="U28" s="6">
        <v>0</v>
      </c>
      <c r="V28" s="4"/>
      <c r="W28" s="6">
        <v>0</v>
      </c>
      <c r="X28" s="4"/>
      <c r="Y28" s="6">
        <v>0</v>
      </c>
      <c r="Z28" s="4"/>
      <c r="AA28" s="6">
        <v>0</v>
      </c>
      <c r="AB28" s="4"/>
      <c r="AC28" s="6">
        <v>1999000</v>
      </c>
      <c r="AD28" s="4"/>
      <c r="AE28" s="6">
        <v>1000000</v>
      </c>
      <c r="AF28" s="4"/>
      <c r="AG28" s="6">
        <v>1999000000000</v>
      </c>
      <c r="AH28" s="4"/>
      <c r="AI28" s="6">
        <v>1999000000000</v>
      </c>
      <c r="AJ28" s="4"/>
      <c r="AK28" s="17">
        <f>AI28/AI31</f>
        <v>0.10430219114069453</v>
      </c>
    </row>
    <row r="29" spans="1:37" ht="18.75" x14ac:dyDescent="0.45">
      <c r="A29" s="2" t="s">
        <v>107</v>
      </c>
      <c r="C29" s="4" t="s">
        <v>104</v>
      </c>
      <c r="D29" s="4"/>
      <c r="E29" s="4" t="s">
        <v>104</v>
      </c>
      <c r="F29" s="4"/>
      <c r="G29" s="4" t="s">
        <v>108</v>
      </c>
      <c r="H29" s="4"/>
      <c r="I29" s="4" t="s">
        <v>109</v>
      </c>
      <c r="J29" s="4"/>
      <c r="K29" s="6">
        <v>18</v>
      </c>
      <c r="L29" s="4"/>
      <c r="M29" s="6">
        <v>18</v>
      </c>
      <c r="N29" s="4"/>
      <c r="O29" s="6">
        <v>1999999</v>
      </c>
      <c r="P29" s="4"/>
      <c r="Q29" s="6">
        <v>1999999000000</v>
      </c>
      <c r="R29" s="4"/>
      <c r="S29" s="6">
        <v>1999999000000</v>
      </c>
      <c r="T29" s="4"/>
      <c r="U29" s="6">
        <v>0</v>
      </c>
      <c r="V29" s="4"/>
      <c r="W29" s="6">
        <v>0</v>
      </c>
      <c r="X29" s="4"/>
      <c r="Y29" s="6">
        <v>0</v>
      </c>
      <c r="Z29" s="4"/>
      <c r="AA29" s="6">
        <v>0</v>
      </c>
      <c r="AB29" s="4"/>
      <c r="AC29" s="6">
        <v>1999999</v>
      </c>
      <c r="AD29" s="4"/>
      <c r="AE29" s="6">
        <v>1000000</v>
      </c>
      <c r="AF29" s="4"/>
      <c r="AG29" s="6">
        <v>1999999000000</v>
      </c>
      <c r="AH29" s="4"/>
      <c r="AI29" s="6">
        <v>1999999000000</v>
      </c>
      <c r="AJ29" s="4"/>
      <c r="AK29" s="17">
        <f>AI29/AI31</f>
        <v>0.10435431614767279</v>
      </c>
    </row>
    <row r="30" spans="1:37" ht="18.75" thickBot="1" x14ac:dyDescent="0.4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7">
        <f>SUM(O9:O29)</f>
        <v>11704534</v>
      </c>
      <c r="P30" s="4"/>
      <c r="Q30" s="7">
        <f>SUM(Q9:Q29)</f>
        <v>9844018332396</v>
      </c>
      <c r="R30" s="4"/>
      <c r="S30" s="7">
        <f>SUM(S9:S29)</f>
        <v>10273128715737</v>
      </c>
      <c r="T30" s="4"/>
      <c r="U30" s="7">
        <f>SUM(U9:U29)</f>
        <v>2000300</v>
      </c>
      <c r="V30" s="4"/>
      <c r="W30" s="7">
        <f>SUM(W9:W29)</f>
        <v>1996808486137</v>
      </c>
      <c r="X30" s="4"/>
      <c r="Y30" s="7">
        <f>SUM(Y9:Y29)</f>
        <v>0</v>
      </c>
      <c r="Z30" s="4"/>
      <c r="AA30" s="7">
        <f>SUM(AA9:AA29)</f>
        <v>0</v>
      </c>
      <c r="AB30" s="4"/>
      <c r="AC30" s="7">
        <f>SUM(AC9:AC29)</f>
        <v>13704834</v>
      </c>
      <c r="AD30" s="4"/>
      <c r="AE30" s="7">
        <f>SUM(AE9:AE29)</f>
        <v>19736351</v>
      </c>
      <c r="AF30" s="4"/>
      <c r="AG30" s="7">
        <f>SUM(AG9:AG29)</f>
        <v>11840826818533</v>
      </c>
      <c r="AH30" s="4"/>
      <c r="AI30" s="7">
        <f>SUM(AI9:AI29)</f>
        <v>12273258071703</v>
      </c>
      <c r="AJ30" s="4"/>
      <c r="AK30" s="16">
        <f>SUM(AK9:AK29)</f>
        <v>0.64038404668025917</v>
      </c>
    </row>
    <row r="31" spans="1:37" ht="18.75" thickTop="1" x14ac:dyDescent="0.4">
      <c r="AI31" s="13">
        <v>19165465060111</v>
      </c>
    </row>
    <row r="32" spans="1:37" x14ac:dyDescent="0.4">
      <c r="Q32" s="26"/>
    </row>
    <row r="33" spans="17:17" x14ac:dyDescent="0.4">
      <c r="Q33" s="27"/>
    </row>
    <row r="34" spans="17:17" x14ac:dyDescent="0.4">
      <c r="Q34" s="27"/>
    </row>
    <row r="35" spans="17:17" x14ac:dyDescent="0.4">
      <c r="Q35" s="5"/>
    </row>
  </sheetData>
  <mergeCells count="27">
    <mergeCell ref="I7:I8"/>
    <mergeCell ref="AI7:AI8"/>
    <mergeCell ref="AK7:AK8"/>
    <mergeCell ref="AC6:AK6"/>
    <mergeCell ref="Y8"/>
    <mergeCell ref="Y7:AA7"/>
    <mergeCell ref="U6:AA6"/>
    <mergeCell ref="AC7:AC8"/>
    <mergeCell ref="U8"/>
    <mergeCell ref="W8"/>
    <mergeCell ref="U7:W7"/>
    <mergeCell ref="H2:L2"/>
    <mergeCell ref="H3:L3"/>
    <mergeCell ref="H4:L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4"/>
  <sheetViews>
    <sheetView rightToLeft="1" topLeftCell="A4" workbookViewId="0">
      <selection activeCell="I8" sqref="I8:I12"/>
    </sheetView>
  </sheetViews>
  <sheetFormatPr defaultRowHeight="18" x14ac:dyDescent="0.4"/>
  <cols>
    <col min="1" max="1" width="31.14062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27.75" x14ac:dyDescent="0.4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27.75" x14ac:dyDescent="0.4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2" ht="27.75" x14ac:dyDescent="0.4">
      <c r="A4" s="88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6" spans="1:12" ht="27.75" x14ac:dyDescent="0.4">
      <c r="A6" s="91" t="s">
        <v>3</v>
      </c>
      <c r="C6" s="87" t="s">
        <v>6</v>
      </c>
      <c r="D6" s="87" t="s">
        <v>6</v>
      </c>
      <c r="E6" s="87" t="s">
        <v>6</v>
      </c>
      <c r="F6" s="87" t="s">
        <v>6</v>
      </c>
      <c r="G6" s="87" t="s">
        <v>6</v>
      </c>
      <c r="H6" s="87" t="s">
        <v>6</v>
      </c>
      <c r="I6" s="87" t="s">
        <v>6</v>
      </c>
      <c r="J6" s="87" t="s">
        <v>6</v>
      </c>
      <c r="K6" s="87" t="s">
        <v>6</v>
      </c>
      <c r="L6" s="87" t="s">
        <v>6</v>
      </c>
    </row>
    <row r="7" spans="1:12" ht="27.75" x14ac:dyDescent="0.4">
      <c r="A7" s="87" t="s">
        <v>3</v>
      </c>
      <c r="C7" s="24" t="s">
        <v>7</v>
      </c>
      <c r="E7" s="24" t="s">
        <v>110</v>
      </c>
      <c r="G7" s="24" t="s">
        <v>111</v>
      </c>
      <c r="I7" s="24" t="s">
        <v>112</v>
      </c>
      <c r="K7" s="90" t="s">
        <v>113</v>
      </c>
    </row>
    <row r="8" spans="1:12" ht="18.75" x14ac:dyDescent="0.45">
      <c r="A8" s="2" t="s">
        <v>85</v>
      </c>
      <c r="C8" s="6">
        <v>539300</v>
      </c>
      <c r="D8" s="4"/>
      <c r="E8" s="6">
        <v>975046</v>
      </c>
      <c r="F8" s="4"/>
      <c r="G8" s="6">
        <v>1000000</v>
      </c>
      <c r="H8" s="4"/>
      <c r="I8" s="14">
        <f>-(E8-G8)/E8</f>
        <v>2.559263870627642E-2</v>
      </c>
      <c r="J8" s="4"/>
      <c r="K8" s="6">
        <v>539300000000</v>
      </c>
    </row>
    <row r="9" spans="1:12" ht="18.75" x14ac:dyDescent="0.45">
      <c r="A9" s="2" t="s">
        <v>70</v>
      </c>
      <c r="C9" s="6">
        <v>1300000</v>
      </c>
      <c r="D9" s="4"/>
      <c r="E9" s="6">
        <v>963550</v>
      </c>
      <c r="F9" s="4"/>
      <c r="G9" s="6">
        <v>1000000</v>
      </c>
      <c r="H9" s="4"/>
      <c r="I9" s="14">
        <f t="shared" ref="I9:I12" si="0">-(E9-G9)/E9</f>
        <v>3.7828862020652797E-2</v>
      </c>
      <c r="J9" s="4"/>
      <c r="K9" s="6">
        <v>1300000000000</v>
      </c>
    </row>
    <row r="10" spans="1:12" ht="18.75" x14ac:dyDescent="0.45">
      <c r="A10" s="2" t="s">
        <v>67</v>
      </c>
      <c r="C10" s="6">
        <v>1300000</v>
      </c>
      <c r="D10" s="4"/>
      <c r="E10" s="6">
        <v>986301</v>
      </c>
      <c r="F10" s="4"/>
      <c r="G10" s="6">
        <v>1000000</v>
      </c>
      <c r="H10" s="4"/>
      <c r="I10" s="14">
        <f t="shared" si="0"/>
        <v>1.3889269097364801E-2</v>
      </c>
      <c r="J10" s="4"/>
      <c r="K10" s="6">
        <v>1300000000000</v>
      </c>
    </row>
    <row r="11" spans="1:12" ht="18.75" x14ac:dyDescent="0.45">
      <c r="A11" s="2" t="s">
        <v>72</v>
      </c>
      <c r="C11" s="6">
        <v>1596900</v>
      </c>
      <c r="D11" s="4"/>
      <c r="E11" s="6">
        <v>970830</v>
      </c>
      <c r="F11" s="4"/>
      <c r="G11" s="6">
        <v>1000000</v>
      </c>
      <c r="H11" s="4"/>
      <c r="I11" s="14">
        <f t="shared" si="0"/>
        <v>3.004645509512479E-2</v>
      </c>
      <c r="J11" s="4"/>
      <c r="K11" s="6">
        <v>1596900000000</v>
      </c>
    </row>
    <row r="12" spans="1:12" ht="18.75" x14ac:dyDescent="0.45">
      <c r="A12" s="2" t="s">
        <v>97</v>
      </c>
      <c r="C12" s="6">
        <v>2000000</v>
      </c>
      <c r="D12" s="4"/>
      <c r="E12" s="6">
        <v>998146</v>
      </c>
      <c r="F12" s="4"/>
      <c r="G12" s="6">
        <v>1000000</v>
      </c>
      <c r="H12" s="4"/>
      <c r="I12" s="14">
        <f t="shared" si="0"/>
        <v>1.8574437006209513E-3</v>
      </c>
      <c r="J12" s="4"/>
      <c r="K12" s="6">
        <v>2000000000000</v>
      </c>
    </row>
    <row r="13" spans="1:12" ht="18.75" thickBot="1" x14ac:dyDescent="0.45">
      <c r="C13" s="4"/>
      <c r="D13" s="4"/>
      <c r="E13" s="4"/>
      <c r="F13" s="4"/>
      <c r="G13" s="4"/>
      <c r="H13" s="4"/>
      <c r="I13" s="4"/>
      <c r="J13" s="4"/>
      <c r="K13" s="7">
        <f>SUM(K8:K12)</f>
        <v>6736200000000</v>
      </c>
    </row>
    <row r="14" spans="1:12" ht="18.75" thickTop="1" x14ac:dyDescent="0.4"/>
  </sheetData>
  <mergeCells count="6">
    <mergeCell ref="A2:K2"/>
    <mergeCell ref="A3:K3"/>
    <mergeCell ref="A4:K4"/>
    <mergeCell ref="K7"/>
    <mergeCell ref="C6:L6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13"/>
  <sheetViews>
    <sheetView rightToLeft="1" zoomScale="95" zoomScaleNormal="95" workbookViewId="0">
      <selection activeCell="A7" sqref="A7:A8"/>
    </sheetView>
  </sheetViews>
  <sheetFormatPr defaultRowHeight="18" x14ac:dyDescent="0.4"/>
  <cols>
    <col min="1" max="1" width="38" style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</row>
    <row r="3" spans="1:31" ht="27.75" x14ac:dyDescent="0.4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</row>
    <row r="4" spans="1:31" ht="27.75" x14ac:dyDescent="0.4">
      <c r="A4" s="88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</row>
    <row r="6" spans="1:31" ht="27.75" x14ac:dyDescent="0.4">
      <c r="A6" s="87" t="s">
        <v>114</v>
      </c>
      <c r="B6" s="87" t="s">
        <v>114</v>
      </c>
      <c r="C6" s="87" t="s">
        <v>114</v>
      </c>
      <c r="D6" s="87" t="s">
        <v>114</v>
      </c>
      <c r="E6" s="87" t="s">
        <v>114</v>
      </c>
      <c r="F6" s="87" t="s">
        <v>114</v>
      </c>
      <c r="G6" s="87" t="s">
        <v>114</v>
      </c>
      <c r="H6" s="87" t="s">
        <v>114</v>
      </c>
      <c r="I6" s="87" t="s">
        <v>114</v>
      </c>
      <c r="K6" s="87" t="s">
        <v>4</v>
      </c>
      <c r="L6" s="87" t="s">
        <v>4</v>
      </c>
      <c r="M6" s="87" t="s">
        <v>4</v>
      </c>
      <c r="N6" s="87" t="s">
        <v>4</v>
      </c>
      <c r="O6" s="87" t="s">
        <v>4</v>
      </c>
      <c r="Q6" s="87" t="s">
        <v>5</v>
      </c>
      <c r="R6" s="87" t="s">
        <v>5</v>
      </c>
      <c r="S6" s="87" t="s">
        <v>5</v>
      </c>
      <c r="T6" s="87" t="s">
        <v>5</v>
      </c>
      <c r="U6" s="87" t="s">
        <v>5</v>
      </c>
      <c r="V6" s="87" t="s">
        <v>5</v>
      </c>
      <c r="W6" s="87" t="s">
        <v>5</v>
      </c>
      <c r="Y6" s="87" t="s">
        <v>6</v>
      </c>
      <c r="Z6" s="87" t="s">
        <v>6</v>
      </c>
      <c r="AA6" s="87" t="s">
        <v>6</v>
      </c>
      <c r="AB6" s="87" t="s">
        <v>6</v>
      </c>
      <c r="AC6" s="87" t="s">
        <v>6</v>
      </c>
      <c r="AD6" s="87" t="s">
        <v>6</v>
      </c>
      <c r="AE6" s="87" t="s">
        <v>6</v>
      </c>
    </row>
    <row r="7" spans="1:31" ht="27.75" customHeight="1" x14ac:dyDescent="0.4">
      <c r="A7" s="89" t="s">
        <v>288</v>
      </c>
      <c r="C7" s="89" t="s">
        <v>42</v>
      </c>
      <c r="E7" s="89" t="s">
        <v>43</v>
      </c>
      <c r="G7" s="89" t="s">
        <v>116</v>
      </c>
      <c r="I7" s="89" t="s">
        <v>40</v>
      </c>
      <c r="K7" s="89" t="s">
        <v>7</v>
      </c>
      <c r="M7" s="89" t="s">
        <v>8</v>
      </c>
      <c r="O7" s="89" t="s">
        <v>9</v>
      </c>
      <c r="Q7" s="90" t="s">
        <v>10</v>
      </c>
      <c r="R7" s="90" t="s">
        <v>10</v>
      </c>
      <c r="S7" s="90" t="s">
        <v>10</v>
      </c>
      <c r="U7" s="90" t="s">
        <v>11</v>
      </c>
      <c r="V7" s="90" t="s">
        <v>11</v>
      </c>
      <c r="W7" s="90" t="s">
        <v>11</v>
      </c>
      <c r="Y7" s="89" t="s">
        <v>7</v>
      </c>
      <c r="AA7" s="89" t="s">
        <v>8</v>
      </c>
      <c r="AC7" s="89" t="s">
        <v>9</v>
      </c>
      <c r="AE7" s="89" t="s">
        <v>117</v>
      </c>
    </row>
    <row r="8" spans="1:31" ht="27.75" x14ac:dyDescent="0.4">
      <c r="A8" s="87" t="s">
        <v>115</v>
      </c>
      <c r="C8" s="87" t="s">
        <v>42</v>
      </c>
      <c r="E8" s="87" t="s">
        <v>43</v>
      </c>
      <c r="G8" s="87" t="s">
        <v>116</v>
      </c>
      <c r="I8" s="87" t="s">
        <v>40</v>
      </c>
      <c r="K8" s="87" t="s">
        <v>7</v>
      </c>
      <c r="M8" s="87" t="s">
        <v>8</v>
      </c>
      <c r="O8" s="87" t="s">
        <v>9</v>
      </c>
      <c r="Q8" s="90" t="s">
        <v>7</v>
      </c>
      <c r="S8" s="90" t="s">
        <v>8</v>
      </c>
      <c r="U8" s="24" t="s">
        <v>7</v>
      </c>
      <c r="W8" s="90" t="s">
        <v>14</v>
      </c>
      <c r="Y8" s="87" t="s">
        <v>7</v>
      </c>
      <c r="AA8" s="87" t="s">
        <v>8</v>
      </c>
      <c r="AC8" s="87" t="s">
        <v>9</v>
      </c>
      <c r="AE8" s="87" t="s">
        <v>117</v>
      </c>
    </row>
    <row r="9" spans="1:31" ht="18.75" x14ac:dyDescent="0.45">
      <c r="A9" s="2" t="s">
        <v>118</v>
      </c>
      <c r="C9" s="4" t="s">
        <v>119</v>
      </c>
      <c r="D9" s="4"/>
      <c r="E9" s="6">
        <v>22</v>
      </c>
      <c r="F9" s="4"/>
      <c r="G9" s="6">
        <v>21</v>
      </c>
      <c r="H9" s="4"/>
      <c r="I9" s="4" t="s">
        <v>104</v>
      </c>
      <c r="J9" s="4"/>
      <c r="K9" s="6">
        <v>940000</v>
      </c>
      <c r="L9" s="4"/>
      <c r="M9" s="6">
        <v>940000000000</v>
      </c>
      <c r="N9" s="4"/>
      <c r="O9" s="6">
        <v>940000000000</v>
      </c>
      <c r="P9" s="4"/>
      <c r="Q9" s="6">
        <v>0</v>
      </c>
      <c r="R9" s="4"/>
      <c r="S9" s="6">
        <v>0</v>
      </c>
      <c r="T9" s="4"/>
      <c r="U9" s="6">
        <v>0</v>
      </c>
      <c r="V9" s="4"/>
      <c r="W9" s="6">
        <v>0</v>
      </c>
      <c r="X9" s="4"/>
      <c r="Y9" s="6">
        <v>940000</v>
      </c>
      <c r="Z9" s="4"/>
      <c r="AA9" s="6">
        <v>940000000000</v>
      </c>
      <c r="AB9" s="4"/>
      <c r="AC9" s="6">
        <v>940000000000</v>
      </c>
      <c r="AD9" s="4"/>
      <c r="AE9" s="4" t="s">
        <v>120</v>
      </c>
    </row>
    <row r="11" spans="1:31" x14ac:dyDescent="0.4">
      <c r="AE11" s="18"/>
    </row>
    <row r="13" spans="1:31" x14ac:dyDescent="0.4">
      <c r="AE13" s="3"/>
    </row>
  </sheetData>
  <mergeCells count="24"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W8"/>
    <mergeCell ref="U7:W7"/>
    <mergeCell ref="A6:I6"/>
    <mergeCell ref="K7:K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32"/>
  <sheetViews>
    <sheetView rightToLeft="1" topLeftCell="A3" zoomScale="70" zoomScaleNormal="70" workbookViewId="0">
      <selection activeCell="S8" sqref="S8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8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26.140625" style="4" bestFit="1" customWidth="1"/>
    <col min="20" max="20" width="1" style="1" customWidth="1"/>
    <col min="21" max="21" width="9.140625" style="1" customWidth="1"/>
    <col min="22" max="16384" width="9.140625" style="1"/>
  </cols>
  <sheetData>
    <row r="2" spans="1:20" ht="27.75" x14ac:dyDescent="0.4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20" ht="27.75" x14ac:dyDescent="0.4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20" ht="27.75" x14ac:dyDescent="0.4">
      <c r="A4" s="88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</row>
    <row r="6" spans="1:20" ht="27.75" x14ac:dyDescent="0.4">
      <c r="A6" s="91" t="s">
        <v>121</v>
      </c>
      <c r="C6" s="87" t="s">
        <v>122</v>
      </c>
      <c r="D6" s="87" t="s">
        <v>122</v>
      </c>
      <c r="E6" s="87" t="s">
        <v>122</v>
      </c>
      <c r="F6" s="87" t="s">
        <v>122</v>
      </c>
      <c r="G6" s="87" t="s">
        <v>122</v>
      </c>
      <c r="H6" s="87" t="s">
        <v>122</v>
      </c>
      <c r="I6" s="87" t="s">
        <v>122</v>
      </c>
      <c r="K6" s="87" t="s">
        <v>4</v>
      </c>
      <c r="M6" s="87" t="s">
        <v>5</v>
      </c>
      <c r="N6" s="87" t="s">
        <v>5</v>
      </c>
      <c r="O6" s="87" t="s">
        <v>5</v>
      </c>
      <c r="Q6" s="87" t="s">
        <v>6</v>
      </c>
      <c r="R6" s="87" t="s">
        <v>6</v>
      </c>
      <c r="S6" s="87" t="s">
        <v>6</v>
      </c>
    </row>
    <row r="7" spans="1:20" ht="27.75" x14ac:dyDescent="0.4">
      <c r="A7" s="87" t="s">
        <v>121</v>
      </c>
      <c r="C7" s="24" t="s">
        <v>123</v>
      </c>
      <c r="E7" s="24" t="s">
        <v>124</v>
      </c>
      <c r="G7" s="24" t="s">
        <v>125</v>
      </c>
      <c r="I7" s="24" t="s">
        <v>43</v>
      </c>
      <c r="K7" s="24" t="s">
        <v>126</v>
      </c>
      <c r="M7" s="24" t="s">
        <v>127</v>
      </c>
      <c r="O7" s="24" t="s">
        <v>128</v>
      </c>
      <c r="Q7" s="90" t="s">
        <v>126</v>
      </c>
      <c r="S7" s="90" t="s">
        <v>117</v>
      </c>
    </row>
    <row r="8" spans="1:20" ht="18.75" x14ac:dyDescent="0.45">
      <c r="A8" s="2" t="s">
        <v>129</v>
      </c>
      <c r="C8" s="1" t="s">
        <v>130</v>
      </c>
      <c r="E8" s="1" t="s">
        <v>131</v>
      </c>
      <c r="G8" s="1" t="s">
        <v>132</v>
      </c>
      <c r="I8" s="4">
        <v>0</v>
      </c>
      <c r="J8" s="4"/>
      <c r="K8" s="6">
        <v>76802031</v>
      </c>
      <c r="L8" s="4"/>
      <c r="M8" s="6">
        <v>521788</v>
      </c>
      <c r="N8" s="4"/>
      <c r="O8" s="6">
        <v>0</v>
      </c>
      <c r="P8" s="4"/>
      <c r="Q8" s="6">
        <v>77323819</v>
      </c>
      <c r="R8" s="4"/>
      <c r="S8" s="14">
        <f>Q8/S32</f>
        <v>4.034539144105286E-6</v>
      </c>
      <c r="T8" s="4">
        <f t="shared" ref="T8:T30" si="0">SUM(I8:S8)</f>
        <v>154647638.00000402</v>
      </c>
    </row>
    <row r="9" spans="1:20" ht="18.75" x14ac:dyDescent="0.45">
      <c r="A9" s="2" t="s">
        <v>133</v>
      </c>
      <c r="C9" s="1" t="s">
        <v>134</v>
      </c>
      <c r="E9" s="1" t="s">
        <v>135</v>
      </c>
      <c r="G9" s="1" t="s">
        <v>136</v>
      </c>
      <c r="I9" s="4">
        <v>0</v>
      </c>
      <c r="J9" s="4"/>
      <c r="K9" s="6">
        <v>28053250</v>
      </c>
      <c r="L9" s="4"/>
      <c r="M9" s="6">
        <v>0</v>
      </c>
      <c r="N9" s="4"/>
      <c r="O9" s="6">
        <v>0</v>
      </c>
      <c r="P9" s="4"/>
      <c r="Q9" s="6">
        <v>28053250</v>
      </c>
      <c r="R9" s="4"/>
      <c r="S9" s="14">
        <f>Q9/S32</f>
        <v>1.4637395916046466E-6</v>
      </c>
      <c r="T9" s="4">
        <f t="shared" si="0"/>
        <v>56106500.00000146</v>
      </c>
    </row>
    <row r="10" spans="1:20" ht="18.75" x14ac:dyDescent="0.45">
      <c r="A10" s="2" t="s">
        <v>137</v>
      </c>
      <c r="C10" s="1" t="s">
        <v>138</v>
      </c>
      <c r="E10" s="1" t="s">
        <v>135</v>
      </c>
      <c r="G10" s="1" t="s">
        <v>132</v>
      </c>
      <c r="I10" s="4">
        <v>0</v>
      </c>
      <c r="J10" s="4"/>
      <c r="K10" s="6">
        <v>88045700</v>
      </c>
      <c r="L10" s="4"/>
      <c r="M10" s="6">
        <v>150000000</v>
      </c>
      <c r="N10" s="4"/>
      <c r="O10" s="6">
        <v>0</v>
      </c>
      <c r="P10" s="4"/>
      <c r="Q10" s="6">
        <v>238045700</v>
      </c>
      <c r="R10" s="4"/>
      <c r="S10" s="14">
        <f>Q10/S32</f>
        <v>1.24205543279742E-5</v>
      </c>
      <c r="T10" s="4">
        <f t="shared" si="0"/>
        <v>476091400.0000124</v>
      </c>
    </row>
    <row r="11" spans="1:20" ht="18.75" x14ac:dyDescent="0.45">
      <c r="A11" s="2" t="s">
        <v>137</v>
      </c>
      <c r="C11" s="1" t="s">
        <v>139</v>
      </c>
      <c r="E11" s="1" t="s">
        <v>131</v>
      </c>
      <c r="G11" s="1" t="s">
        <v>132</v>
      </c>
      <c r="I11" s="4">
        <v>0</v>
      </c>
      <c r="J11" s="4"/>
      <c r="K11" s="6">
        <v>336700626885</v>
      </c>
      <c r="L11" s="4"/>
      <c r="M11" s="6">
        <v>598581258281</v>
      </c>
      <c r="N11" s="4"/>
      <c r="O11" s="6">
        <v>897776084463</v>
      </c>
      <c r="P11" s="4"/>
      <c r="Q11" s="6">
        <v>37505800703</v>
      </c>
      <c r="R11" s="4"/>
      <c r="S11" s="14">
        <f>Q11/S32</f>
        <v>1.9569470704397704E-3</v>
      </c>
      <c r="T11" s="4">
        <f t="shared" si="0"/>
        <v>1870563770332.002</v>
      </c>
    </row>
    <row r="12" spans="1:20" ht="18.75" x14ac:dyDescent="0.45">
      <c r="A12" s="2" t="s">
        <v>140</v>
      </c>
      <c r="C12" s="1" t="s">
        <v>141</v>
      </c>
      <c r="E12" s="1" t="s">
        <v>131</v>
      </c>
      <c r="G12" s="1" t="s">
        <v>132</v>
      </c>
      <c r="I12" s="4">
        <v>0</v>
      </c>
      <c r="J12" s="4"/>
      <c r="K12" s="6">
        <v>1076207</v>
      </c>
      <c r="L12" s="4"/>
      <c r="M12" s="6">
        <v>2506042356164</v>
      </c>
      <c r="N12" s="4"/>
      <c r="O12" s="6">
        <v>2481288508538</v>
      </c>
      <c r="P12" s="4"/>
      <c r="Q12" s="6">
        <v>24754923833</v>
      </c>
      <c r="R12" s="4"/>
      <c r="S12" s="14">
        <f>Q12/S32</f>
        <v>1.2916422197613308E-3</v>
      </c>
      <c r="T12" s="4">
        <f t="shared" si="0"/>
        <v>5012086864742.001</v>
      </c>
    </row>
    <row r="13" spans="1:20" ht="18.75" x14ac:dyDescent="0.45">
      <c r="A13" s="2" t="s">
        <v>142</v>
      </c>
      <c r="C13" s="1" t="s">
        <v>143</v>
      </c>
      <c r="E13" s="1" t="s">
        <v>131</v>
      </c>
      <c r="G13" s="1" t="s">
        <v>132</v>
      </c>
      <c r="I13" s="4">
        <v>0</v>
      </c>
      <c r="J13" s="4"/>
      <c r="K13" s="6">
        <v>1019228</v>
      </c>
      <c r="L13" s="4"/>
      <c r="M13" s="6">
        <v>8656</v>
      </c>
      <c r="N13" s="4"/>
      <c r="O13" s="6">
        <v>0</v>
      </c>
      <c r="P13" s="4"/>
      <c r="Q13" s="6">
        <v>1027884</v>
      </c>
      <c r="R13" s="4"/>
      <c r="S13" s="14">
        <f>Q13/S32</f>
        <v>5.3632092765613635E-8</v>
      </c>
      <c r="T13" s="4">
        <f t="shared" si="0"/>
        <v>2055768.0000000536</v>
      </c>
    </row>
    <row r="14" spans="1:20" ht="18.75" x14ac:dyDescent="0.45">
      <c r="A14" s="2" t="s">
        <v>144</v>
      </c>
      <c r="C14" s="1" t="s">
        <v>145</v>
      </c>
      <c r="E14" s="1" t="s">
        <v>131</v>
      </c>
      <c r="G14" s="1" t="s">
        <v>132</v>
      </c>
      <c r="I14" s="4">
        <v>0</v>
      </c>
      <c r="J14" s="4"/>
      <c r="K14" s="6">
        <v>5676092669</v>
      </c>
      <c r="L14" s="4"/>
      <c r="M14" s="6">
        <v>5492225914</v>
      </c>
      <c r="N14" s="4"/>
      <c r="O14" s="6">
        <v>0</v>
      </c>
      <c r="P14" s="4"/>
      <c r="Q14" s="6">
        <v>11168318583</v>
      </c>
      <c r="R14" s="4"/>
      <c r="S14" s="14">
        <f>Q14/S32</f>
        <v>5.8273141548986329E-4</v>
      </c>
      <c r="T14" s="4">
        <f t="shared" si="0"/>
        <v>22336637166.000584</v>
      </c>
    </row>
    <row r="15" spans="1:20" ht="18.75" x14ac:dyDescent="0.45">
      <c r="A15" s="2" t="s">
        <v>147</v>
      </c>
      <c r="C15" s="1" t="s">
        <v>148</v>
      </c>
      <c r="E15" s="1" t="s">
        <v>131</v>
      </c>
      <c r="G15" s="1" t="s">
        <v>132</v>
      </c>
      <c r="I15" s="4">
        <v>0</v>
      </c>
      <c r="J15" s="4"/>
      <c r="K15" s="6">
        <v>169850</v>
      </c>
      <c r="L15" s="4"/>
      <c r="M15" s="6">
        <v>0</v>
      </c>
      <c r="N15" s="4"/>
      <c r="O15" s="6">
        <v>0</v>
      </c>
      <c r="P15" s="4"/>
      <c r="Q15" s="6">
        <v>169850</v>
      </c>
      <c r="R15" s="4"/>
      <c r="S15" s="14">
        <f>Q15/S32</f>
        <v>8.8622947299884767E-9</v>
      </c>
      <c r="T15" s="4">
        <f t="shared" si="0"/>
        <v>339700.00000000885</v>
      </c>
    </row>
    <row r="16" spans="1:20" ht="18.75" x14ac:dyDescent="0.45">
      <c r="A16" s="2" t="s">
        <v>144</v>
      </c>
      <c r="C16" s="1" t="s">
        <v>149</v>
      </c>
      <c r="E16" s="1" t="s">
        <v>150</v>
      </c>
      <c r="G16" s="1" t="s">
        <v>132</v>
      </c>
      <c r="I16" s="4">
        <v>20</v>
      </c>
      <c r="J16" s="4"/>
      <c r="K16" s="6">
        <v>334110000000</v>
      </c>
      <c r="L16" s="4"/>
      <c r="M16" s="6">
        <v>0</v>
      </c>
      <c r="N16" s="4"/>
      <c r="O16" s="6">
        <v>0</v>
      </c>
      <c r="P16" s="4"/>
      <c r="Q16" s="6">
        <v>334110000000</v>
      </c>
      <c r="R16" s="4"/>
      <c r="S16" s="14">
        <f>Q16/S32</f>
        <v>1.743291900050898E-2</v>
      </c>
      <c r="T16" s="4">
        <f t="shared" si="0"/>
        <v>668220000020.01746</v>
      </c>
    </row>
    <row r="17" spans="1:20" ht="18.75" x14ac:dyDescent="0.45">
      <c r="A17" s="2" t="s">
        <v>140</v>
      </c>
      <c r="C17" s="1" t="s">
        <v>151</v>
      </c>
      <c r="E17" s="1" t="s">
        <v>150</v>
      </c>
      <c r="G17" s="1" t="s">
        <v>152</v>
      </c>
      <c r="I17" s="4">
        <v>18</v>
      </c>
      <c r="J17" s="4"/>
      <c r="K17" s="6">
        <v>267000000000</v>
      </c>
      <c r="L17" s="4"/>
      <c r="M17" s="6">
        <v>0</v>
      </c>
      <c r="N17" s="4"/>
      <c r="O17" s="6">
        <v>0</v>
      </c>
      <c r="P17" s="4"/>
      <c r="Q17" s="6">
        <v>267000000000</v>
      </c>
      <c r="R17" s="4"/>
      <c r="S17" s="14">
        <f>Q17/S32</f>
        <v>1.3931308171368404E-2</v>
      </c>
      <c r="T17" s="4">
        <f t="shared" si="0"/>
        <v>534000000018.01392</v>
      </c>
    </row>
    <row r="18" spans="1:20" ht="18.75" x14ac:dyDescent="0.45">
      <c r="A18" s="2" t="s">
        <v>140</v>
      </c>
      <c r="C18" s="1" t="s">
        <v>153</v>
      </c>
      <c r="E18" s="1" t="s">
        <v>150</v>
      </c>
      <c r="G18" s="1" t="s">
        <v>154</v>
      </c>
      <c r="I18" s="4">
        <v>19</v>
      </c>
      <c r="J18" s="4"/>
      <c r="K18" s="6">
        <v>140000000000</v>
      </c>
      <c r="L18" s="4"/>
      <c r="M18" s="6">
        <v>0</v>
      </c>
      <c r="N18" s="4"/>
      <c r="O18" s="6">
        <v>0</v>
      </c>
      <c r="P18" s="4"/>
      <c r="Q18" s="6">
        <v>140000000000</v>
      </c>
      <c r="R18" s="4"/>
      <c r="S18" s="14">
        <f>Q18/S32</f>
        <v>7.3048057827399867E-3</v>
      </c>
      <c r="T18" s="4">
        <f t="shared" si="0"/>
        <v>280000000019.00732</v>
      </c>
    </row>
    <row r="19" spans="1:20" ht="18.75" x14ac:dyDescent="0.45">
      <c r="A19" s="2" t="s">
        <v>140</v>
      </c>
      <c r="C19" s="1" t="s">
        <v>155</v>
      </c>
      <c r="E19" s="1" t="s">
        <v>150</v>
      </c>
      <c r="G19" s="1" t="s">
        <v>156</v>
      </c>
      <c r="I19" s="4">
        <v>18</v>
      </c>
      <c r="J19" s="4"/>
      <c r="K19" s="6">
        <v>700000000000</v>
      </c>
      <c r="L19" s="4"/>
      <c r="M19" s="6">
        <v>0</v>
      </c>
      <c r="N19" s="4"/>
      <c r="O19" s="6">
        <v>0</v>
      </c>
      <c r="P19" s="4"/>
      <c r="Q19" s="6">
        <v>700000000000</v>
      </c>
      <c r="R19" s="4"/>
      <c r="S19" s="14">
        <f>Q19/S32</f>
        <v>3.6524028913699935E-2</v>
      </c>
      <c r="T19" s="4">
        <f t="shared" si="0"/>
        <v>1400000000018.0366</v>
      </c>
    </row>
    <row r="20" spans="1:20" ht="18.75" x14ac:dyDescent="0.45">
      <c r="A20" s="2" t="s">
        <v>157</v>
      </c>
      <c r="C20" s="1" t="s">
        <v>158</v>
      </c>
      <c r="E20" s="1" t="s">
        <v>131</v>
      </c>
      <c r="G20" s="1" t="s">
        <v>159</v>
      </c>
      <c r="I20" s="4">
        <v>8</v>
      </c>
      <c r="J20" s="4"/>
      <c r="K20" s="6">
        <v>1296032</v>
      </c>
      <c r="L20" s="4"/>
      <c r="M20" s="6">
        <v>7630145790</v>
      </c>
      <c r="N20" s="4"/>
      <c r="O20" s="6">
        <v>7219250000</v>
      </c>
      <c r="P20" s="4"/>
      <c r="Q20" s="6">
        <v>412191822</v>
      </c>
      <c r="R20" s="4"/>
      <c r="S20" s="14">
        <f>Q20/S32</f>
        <v>2.1507008606740936E-5</v>
      </c>
      <c r="T20" s="4">
        <f t="shared" si="0"/>
        <v>15262883652.000021</v>
      </c>
    </row>
    <row r="21" spans="1:20" ht="18.75" x14ac:dyDescent="0.45">
      <c r="A21" s="2" t="s">
        <v>157</v>
      </c>
      <c r="C21" s="1" t="s">
        <v>160</v>
      </c>
      <c r="E21" s="1" t="s">
        <v>150</v>
      </c>
      <c r="G21" s="1" t="s">
        <v>159</v>
      </c>
      <c r="I21" s="4">
        <v>20</v>
      </c>
      <c r="J21" s="4"/>
      <c r="K21" s="6">
        <v>250000000000</v>
      </c>
      <c r="L21" s="4"/>
      <c r="M21" s="6">
        <v>0</v>
      </c>
      <c r="N21" s="4"/>
      <c r="O21" s="6">
        <v>0</v>
      </c>
      <c r="P21" s="4"/>
      <c r="Q21" s="6">
        <v>250000000000</v>
      </c>
      <c r="R21" s="4"/>
      <c r="S21" s="14">
        <f>Q21/S32</f>
        <v>1.3044296040607119E-2</v>
      </c>
      <c r="T21" s="4">
        <f t="shared" si="0"/>
        <v>500000000020.01306</v>
      </c>
    </row>
    <row r="22" spans="1:20" ht="18.75" x14ac:dyDescent="0.45">
      <c r="A22" s="2" t="s">
        <v>161</v>
      </c>
      <c r="C22" s="1" t="s">
        <v>162</v>
      </c>
      <c r="E22" s="1" t="s">
        <v>131</v>
      </c>
      <c r="G22" s="1" t="s">
        <v>163</v>
      </c>
      <c r="I22" s="4">
        <v>0</v>
      </c>
      <c r="J22" s="4"/>
      <c r="K22" s="6">
        <v>10655184027</v>
      </c>
      <c r="L22" s="4"/>
      <c r="M22" s="6">
        <v>2113343354150</v>
      </c>
      <c r="N22" s="4"/>
      <c r="O22" s="6">
        <v>2123997000000</v>
      </c>
      <c r="P22" s="4"/>
      <c r="Q22" s="6">
        <v>1538177</v>
      </c>
      <c r="R22" s="4"/>
      <c r="S22" s="14">
        <f>Q22/S32</f>
        <v>8.0257744603411741E-8</v>
      </c>
      <c r="T22" s="4">
        <f t="shared" si="0"/>
        <v>4247997076354</v>
      </c>
    </row>
    <row r="23" spans="1:20" ht="18.75" x14ac:dyDescent="0.45">
      <c r="A23" s="2" t="s">
        <v>164</v>
      </c>
      <c r="C23" s="1" t="s">
        <v>165</v>
      </c>
      <c r="E23" s="1" t="s">
        <v>131</v>
      </c>
      <c r="G23" s="1" t="s">
        <v>166</v>
      </c>
      <c r="I23" s="4">
        <v>0</v>
      </c>
      <c r="J23" s="4"/>
      <c r="K23" s="6">
        <v>1177059</v>
      </c>
      <c r="L23" s="4"/>
      <c r="M23" s="6">
        <v>25479462052</v>
      </c>
      <c r="N23" s="4"/>
      <c r="O23" s="6">
        <v>25478250000</v>
      </c>
      <c r="P23" s="4"/>
      <c r="Q23" s="6">
        <v>2389111</v>
      </c>
      <c r="R23" s="4"/>
      <c r="S23" s="14">
        <f>Q23/S32</f>
        <v>1.2465708463148367E-7</v>
      </c>
      <c r="T23" s="4">
        <f t="shared" si="0"/>
        <v>50961278222</v>
      </c>
    </row>
    <row r="24" spans="1:20" ht="18.75" x14ac:dyDescent="0.45">
      <c r="A24" s="2" t="s">
        <v>161</v>
      </c>
      <c r="C24" s="1" t="s">
        <v>167</v>
      </c>
      <c r="E24" s="1" t="s">
        <v>150</v>
      </c>
      <c r="G24" s="1" t="s">
        <v>168</v>
      </c>
      <c r="I24" s="4">
        <v>21</v>
      </c>
      <c r="J24" s="4"/>
      <c r="K24" s="6">
        <v>1430000000000</v>
      </c>
      <c r="L24" s="4"/>
      <c r="M24" s="6">
        <v>0</v>
      </c>
      <c r="N24" s="4"/>
      <c r="O24" s="6">
        <v>542000000000</v>
      </c>
      <c r="P24" s="4"/>
      <c r="Q24" s="6">
        <v>888000000000</v>
      </c>
      <c r="R24" s="4"/>
      <c r="S24" s="14">
        <f>Q24/S32</f>
        <v>4.6333339536236487E-2</v>
      </c>
      <c r="T24" s="4">
        <f t="shared" si="0"/>
        <v>2860000000021.0464</v>
      </c>
    </row>
    <row r="25" spans="1:20" ht="18.75" x14ac:dyDescent="0.45">
      <c r="A25" s="2" t="s">
        <v>169</v>
      </c>
      <c r="C25" s="1" t="s">
        <v>170</v>
      </c>
      <c r="E25" s="1" t="s">
        <v>150</v>
      </c>
      <c r="G25" s="1" t="s">
        <v>168</v>
      </c>
      <c r="I25" s="4">
        <v>18</v>
      </c>
      <c r="J25" s="4"/>
      <c r="K25" s="6">
        <v>280000000000</v>
      </c>
      <c r="L25" s="4"/>
      <c r="M25" s="6">
        <v>0</v>
      </c>
      <c r="N25" s="4"/>
      <c r="O25" s="6">
        <v>0</v>
      </c>
      <c r="P25" s="4"/>
      <c r="Q25" s="6">
        <v>280000000000</v>
      </c>
      <c r="R25" s="4"/>
      <c r="S25" s="14">
        <f>Q25/S32</f>
        <v>1.4609611565479973E-2</v>
      </c>
      <c r="T25" s="4">
        <f t="shared" si="0"/>
        <v>560000000018.01465</v>
      </c>
    </row>
    <row r="26" spans="1:20" ht="18.75" x14ac:dyDescent="0.45">
      <c r="A26" s="2" t="s">
        <v>161</v>
      </c>
      <c r="C26" s="1" t="s">
        <v>171</v>
      </c>
      <c r="E26" s="1" t="s">
        <v>150</v>
      </c>
      <c r="G26" s="1" t="s">
        <v>172</v>
      </c>
      <c r="I26" s="4">
        <v>21</v>
      </c>
      <c r="J26" s="4"/>
      <c r="K26" s="6">
        <v>1498000000000</v>
      </c>
      <c r="L26" s="4"/>
      <c r="M26" s="6">
        <v>0</v>
      </c>
      <c r="N26" s="4"/>
      <c r="O26" s="6">
        <v>1498000000000</v>
      </c>
      <c r="P26" s="4"/>
      <c r="Q26" s="6">
        <v>0</v>
      </c>
      <c r="R26" s="4"/>
      <c r="S26" s="14">
        <f>Q26/S32</f>
        <v>0</v>
      </c>
      <c r="T26" s="4">
        <f t="shared" si="0"/>
        <v>2996000000021</v>
      </c>
    </row>
    <row r="27" spans="1:20" ht="18.75" x14ac:dyDescent="0.45">
      <c r="A27" s="2" t="s">
        <v>164</v>
      </c>
      <c r="C27" s="1" t="s">
        <v>173</v>
      </c>
      <c r="E27" s="1" t="s">
        <v>150</v>
      </c>
      <c r="G27" s="1" t="s">
        <v>174</v>
      </c>
      <c r="I27" s="4">
        <v>20</v>
      </c>
      <c r="J27" s="4"/>
      <c r="K27" s="6">
        <v>1500000000000</v>
      </c>
      <c r="L27" s="4"/>
      <c r="M27" s="6">
        <v>0</v>
      </c>
      <c r="N27" s="4"/>
      <c r="O27" s="6">
        <v>0</v>
      </c>
      <c r="P27" s="4"/>
      <c r="Q27" s="6">
        <v>1500000000000</v>
      </c>
      <c r="R27" s="4"/>
      <c r="S27" s="14">
        <f>Q27/S32</f>
        <v>7.8265776243642712E-2</v>
      </c>
      <c r="T27" s="4">
        <f t="shared" si="0"/>
        <v>3000000000020.0781</v>
      </c>
    </row>
    <row r="28" spans="1:20" ht="18.75" x14ac:dyDescent="0.45">
      <c r="A28" s="2" t="s">
        <v>157</v>
      </c>
      <c r="C28" s="1" t="s">
        <v>175</v>
      </c>
      <c r="E28" s="1" t="s">
        <v>150</v>
      </c>
      <c r="G28" s="1" t="s">
        <v>176</v>
      </c>
      <c r="I28" s="4">
        <v>20</v>
      </c>
      <c r="J28" s="4"/>
      <c r="K28" s="6">
        <v>200000000000</v>
      </c>
      <c r="L28" s="4"/>
      <c r="M28" s="6">
        <v>0</v>
      </c>
      <c r="N28" s="4"/>
      <c r="O28" s="6">
        <v>0</v>
      </c>
      <c r="P28" s="4"/>
      <c r="Q28" s="6">
        <v>200000000000</v>
      </c>
      <c r="R28" s="4"/>
      <c r="S28" s="14">
        <f>Q28/S32</f>
        <v>1.0435436832485696E-2</v>
      </c>
      <c r="T28" s="4">
        <f t="shared" si="0"/>
        <v>400000000020.01044</v>
      </c>
    </row>
    <row r="29" spans="1:20" ht="18.75" x14ac:dyDescent="0.45">
      <c r="A29" s="2" t="s">
        <v>177</v>
      </c>
      <c r="C29" s="1" t="s">
        <v>178</v>
      </c>
      <c r="E29" s="1" t="s">
        <v>150</v>
      </c>
      <c r="G29" s="1" t="s">
        <v>179</v>
      </c>
      <c r="I29" s="4">
        <v>20</v>
      </c>
      <c r="J29" s="4"/>
      <c r="K29" s="6">
        <v>0</v>
      </c>
      <c r="L29" s="4"/>
      <c r="M29" s="6">
        <v>450000000000</v>
      </c>
      <c r="N29" s="4"/>
      <c r="O29" s="6">
        <v>0</v>
      </c>
      <c r="P29" s="4"/>
      <c r="Q29" s="6">
        <v>450000000000</v>
      </c>
      <c r="R29" s="4"/>
      <c r="S29" s="14">
        <f>Q29/S32</f>
        <v>2.3479732873092813E-2</v>
      </c>
      <c r="T29" s="4">
        <f t="shared" si="0"/>
        <v>900000000020.02344</v>
      </c>
    </row>
    <row r="30" spans="1:20" ht="18.75" thickBot="1" x14ac:dyDescent="0.45">
      <c r="I30" s="4">
        <f>SUM(I8:I29)</f>
        <v>223</v>
      </c>
      <c r="J30" s="4"/>
      <c r="K30" s="7">
        <f>SUM(K8:K29)</f>
        <v>6952339542938</v>
      </c>
      <c r="L30" s="4"/>
      <c r="M30" s="7">
        <f>SUM(M8:M29)</f>
        <v>5706719332795</v>
      </c>
      <c r="N30" s="4"/>
      <c r="O30" s="7">
        <f>SUM(O8:O29)</f>
        <v>7575759093001</v>
      </c>
      <c r="P30" s="4"/>
      <c r="Q30" s="7">
        <f>SUM(Q8:Q29)</f>
        <v>5083299782732</v>
      </c>
      <c r="R30" s="4"/>
      <c r="S30" s="16">
        <f>SUM(S8:S29)</f>
        <v>0.26523226891644019</v>
      </c>
      <c r="T30" s="4">
        <f t="shared" si="0"/>
        <v>25318117751689.266</v>
      </c>
    </row>
    <row r="31" spans="1:20" ht="18.75" thickTop="1" x14ac:dyDescent="0.4"/>
    <row r="32" spans="1:20" x14ac:dyDescent="0.4">
      <c r="S32" s="19">
        <v>19165465060111</v>
      </c>
    </row>
  </sheetData>
  <mergeCells count="10">
    <mergeCell ref="A2:S2"/>
    <mergeCell ref="A3:S3"/>
    <mergeCell ref="A4:S4"/>
    <mergeCell ref="Q7"/>
    <mergeCell ref="S7"/>
    <mergeCell ref="Q6:S6"/>
    <mergeCell ref="K6"/>
    <mergeCell ref="M6:O6"/>
    <mergeCell ref="A6:A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55"/>
  <sheetViews>
    <sheetView rightToLeft="1" view="pageBreakPreview" topLeftCell="A49" zoomScale="60" zoomScaleNormal="100" workbookViewId="0">
      <selection activeCell="A8" sqref="A8:S49"/>
    </sheetView>
  </sheetViews>
  <sheetFormatPr defaultRowHeight="18" x14ac:dyDescent="0.4"/>
  <cols>
    <col min="1" max="1" width="60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7.140625" style="1" customWidth="1"/>
    <col min="6" max="6" width="1" style="1" customWidth="1"/>
    <col min="7" max="7" width="11.85546875" style="1" bestFit="1" customWidth="1"/>
    <col min="8" max="8" width="1" style="1" customWidth="1"/>
    <col min="9" max="9" width="22" style="33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26.57031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24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ht="27.75" x14ac:dyDescent="0.4">
      <c r="A3" s="88" t="s">
        <v>180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19" ht="27.75" x14ac:dyDescent="0.4">
      <c r="A4" s="88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</row>
    <row r="6" spans="1:19" ht="27.75" x14ac:dyDescent="0.4">
      <c r="A6" s="87" t="s">
        <v>181</v>
      </c>
      <c r="B6" s="87" t="s">
        <v>181</v>
      </c>
      <c r="C6" s="87" t="s">
        <v>181</v>
      </c>
      <c r="D6" s="87" t="s">
        <v>181</v>
      </c>
      <c r="E6" s="87" t="s">
        <v>181</v>
      </c>
      <c r="F6" s="87" t="s">
        <v>181</v>
      </c>
      <c r="G6" s="87" t="s">
        <v>181</v>
      </c>
      <c r="I6" s="87" t="s">
        <v>182</v>
      </c>
      <c r="J6" s="87" t="s">
        <v>182</v>
      </c>
      <c r="K6" s="87" t="s">
        <v>182</v>
      </c>
      <c r="L6" s="87" t="s">
        <v>182</v>
      </c>
      <c r="M6" s="87" t="s">
        <v>182</v>
      </c>
      <c r="O6" s="87" t="s">
        <v>183</v>
      </c>
      <c r="P6" s="87" t="s">
        <v>183</v>
      </c>
      <c r="Q6" s="87" t="s">
        <v>183</v>
      </c>
      <c r="R6" s="87" t="s">
        <v>183</v>
      </c>
      <c r="S6" s="87" t="s">
        <v>183</v>
      </c>
    </row>
    <row r="7" spans="1:19" ht="27.75" x14ac:dyDescent="0.4">
      <c r="A7" s="90" t="s">
        <v>184</v>
      </c>
      <c r="C7" s="90" t="s">
        <v>185</v>
      </c>
      <c r="E7" s="90" t="s">
        <v>42</v>
      </c>
      <c r="G7" s="24" t="s">
        <v>43</v>
      </c>
      <c r="I7" s="45" t="s">
        <v>186</v>
      </c>
      <c r="K7" s="24" t="s">
        <v>187</v>
      </c>
      <c r="M7" s="24" t="s">
        <v>188</v>
      </c>
      <c r="O7" s="24" t="s">
        <v>186</v>
      </c>
      <c r="Q7" s="24" t="s">
        <v>187</v>
      </c>
      <c r="S7" s="24" t="s">
        <v>188</v>
      </c>
    </row>
    <row r="8" spans="1:19" ht="36" customHeight="1" x14ac:dyDescent="0.65">
      <c r="A8" s="58" t="s">
        <v>85</v>
      </c>
      <c r="B8" s="59"/>
      <c r="C8" s="60" t="s">
        <v>290</v>
      </c>
      <c r="D8" s="60"/>
      <c r="E8" s="60" t="s">
        <v>87</v>
      </c>
      <c r="F8" s="60"/>
      <c r="G8" s="61">
        <v>16</v>
      </c>
      <c r="H8" s="60"/>
      <c r="I8" s="69">
        <v>7063795725</v>
      </c>
      <c r="J8" s="62"/>
      <c r="K8" s="62">
        <v>0</v>
      </c>
      <c r="L8" s="62"/>
      <c r="M8" s="62">
        <f>I8-K8</f>
        <v>7063795725</v>
      </c>
      <c r="N8" s="62"/>
      <c r="O8" s="62">
        <v>70022960911</v>
      </c>
      <c r="P8" s="62"/>
      <c r="Q8" s="62">
        <v>0</v>
      </c>
      <c r="R8" s="62"/>
      <c r="S8" s="62">
        <f>O8-Q8</f>
        <v>70022960911</v>
      </c>
    </row>
    <row r="9" spans="1:19" ht="36" customHeight="1" x14ac:dyDescent="0.65">
      <c r="A9" s="58" t="s">
        <v>72</v>
      </c>
      <c r="B9" s="59"/>
      <c r="C9" s="60" t="s">
        <v>290</v>
      </c>
      <c r="D9" s="60"/>
      <c r="E9" s="60" t="s">
        <v>74</v>
      </c>
      <c r="F9" s="60"/>
      <c r="G9" s="61">
        <v>17</v>
      </c>
      <c r="H9" s="60"/>
      <c r="I9" s="69">
        <v>21872756100</v>
      </c>
      <c r="J9" s="62"/>
      <c r="K9" s="62">
        <v>0</v>
      </c>
      <c r="L9" s="62"/>
      <c r="M9" s="62">
        <f t="shared" ref="M9:M48" si="0">I9-K9</f>
        <v>21872756100</v>
      </c>
      <c r="N9" s="62"/>
      <c r="O9" s="62">
        <v>194738591272</v>
      </c>
      <c r="P9" s="62"/>
      <c r="Q9" s="62">
        <v>0</v>
      </c>
      <c r="R9" s="62"/>
      <c r="S9" s="62">
        <f t="shared" ref="S9:S48" si="1">O9-Q9</f>
        <v>194738591272</v>
      </c>
    </row>
    <row r="10" spans="1:19" ht="36" customHeight="1" x14ac:dyDescent="0.65">
      <c r="A10" s="58" t="s">
        <v>107</v>
      </c>
      <c r="B10" s="59"/>
      <c r="C10" s="60" t="s">
        <v>290</v>
      </c>
      <c r="D10" s="60"/>
      <c r="E10" s="60" t="s">
        <v>109</v>
      </c>
      <c r="F10" s="60"/>
      <c r="G10" s="61">
        <v>18</v>
      </c>
      <c r="H10" s="60"/>
      <c r="I10" s="69">
        <v>29589026280</v>
      </c>
      <c r="J10" s="62"/>
      <c r="K10" s="62">
        <v>0</v>
      </c>
      <c r="L10" s="62"/>
      <c r="M10" s="62">
        <f>I10-K10</f>
        <v>29589026280</v>
      </c>
      <c r="N10" s="62"/>
      <c r="O10" s="62">
        <v>140934193732</v>
      </c>
      <c r="P10" s="62"/>
      <c r="Q10" s="62">
        <v>0</v>
      </c>
      <c r="R10" s="62"/>
      <c r="S10" s="62">
        <f>O10-Q10</f>
        <v>140934193732</v>
      </c>
    </row>
    <row r="11" spans="1:19" ht="36" customHeight="1" x14ac:dyDescent="0.65">
      <c r="A11" s="58" t="s">
        <v>103</v>
      </c>
      <c r="B11" s="59"/>
      <c r="C11" s="60" t="s">
        <v>290</v>
      </c>
      <c r="D11" s="60"/>
      <c r="E11" s="60" t="s">
        <v>106</v>
      </c>
      <c r="F11" s="60"/>
      <c r="G11" s="61">
        <v>18</v>
      </c>
      <c r="H11" s="60"/>
      <c r="I11" s="69">
        <v>29574246570</v>
      </c>
      <c r="J11" s="62"/>
      <c r="K11" s="62">
        <v>0</v>
      </c>
      <c r="L11" s="62"/>
      <c r="M11" s="62">
        <f>I11-K11</f>
        <v>29574246570</v>
      </c>
      <c r="N11" s="62"/>
      <c r="O11" s="62">
        <v>100552438338</v>
      </c>
      <c r="P11" s="62"/>
      <c r="Q11" s="62">
        <v>0</v>
      </c>
      <c r="R11" s="62"/>
      <c r="S11" s="62">
        <f>O11-Q11</f>
        <v>100552438338</v>
      </c>
    </row>
    <row r="12" spans="1:19" ht="36" customHeight="1" x14ac:dyDescent="0.65">
      <c r="A12" s="58" t="s">
        <v>67</v>
      </c>
      <c r="B12" s="59"/>
      <c r="C12" s="60" t="s">
        <v>290</v>
      </c>
      <c r="D12" s="60"/>
      <c r="E12" s="60" t="s">
        <v>69</v>
      </c>
      <c r="F12" s="60"/>
      <c r="G12" s="61">
        <v>15</v>
      </c>
      <c r="H12" s="60"/>
      <c r="I12" s="69">
        <v>16205724069</v>
      </c>
      <c r="J12" s="62"/>
      <c r="K12" s="62">
        <v>0</v>
      </c>
      <c r="L12" s="62"/>
      <c r="M12" s="62">
        <f>I12-K12</f>
        <v>16205724069</v>
      </c>
      <c r="N12" s="62"/>
      <c r="O12" s="62">
        <v>92195644588</v>
      </c>
      <c r="P12" s="62"/>
      <c r="Q12" s="62">
        <v>0</v>
      </c>
      <c r="R12" s="62"/>
      <c r="S12" s="62">
        <f>O12-Q12</f>
        <v>92195644588</v>
      </c>
    </row>
    <row r="13" spans="1:19" ht="36" customHeight="1" x14ac:dyDescent="0.65">
      <c r="A13" s="58" t="s">
        <v>70</v>
      </c>
      <c r="B13" s="59"/>
      <c r="C13" s="60" t="s">
        <v>290</v>
      </c>
      <c r="D13" s="60"/>
      <c r="E13" s="60" t="s">
        <v>71</v>
      </c>
      <c r="F13" s="60"/>
      <c r="G13" s="61">
        <v>15</v>
      </c>
      <c r="H13" s="60"/>
      <c r="I13" s="69">
        <v>16205724069</v>
      </c>
      <c r="J13" s="62"/>
      <c r="K13" s="62">
        <v>0</v>
      </c>
      <c r="L13" s="62"/>
      <c r="M13" s="62">
        <f>I13-K13</f>
        <v>16205724069</v>
      </c>
      <c r="N13" s="62"/>
      <c r="O13" s="62">
        <v>77193888148</v>
      </c>
      <c r="P13" s="62"/>
      <c r="Q13" s="62">
        <v>0</v>
      </c>
      <c r="R13" s="62"/>
      <c r="S13" s="62">
        <f>O13-Q13</f>
        <v>77193888148</v>
      </c>
    </row>
    <row r="14" spans="1:19" ht="36" customHeight="1" x14ac:dyDescent="0.65">
      <c r="A14" s="58" t="s">
        <v>91</v>
      </c>
      <c r="B14" s="59"/>
      <c r="C14" s="60" t="s">
        <v>290</v>
      </c>
      <c r="D14" s="60"/>
      <c r="E14" s="60" t="s">
        <v>93</v>
      </c>
      <c r="F14" s="60"/>
      <c r="G14" s="61">
        <v>19</v>
      </c>
      <c r="H14" s="60"/>
      <c r="I14" s="69">
        <v>5088713471</v>
      </c>
      <c r="J14" s="62"/>
      <c r="K14" s="62">
        <v>0</v>
      </c>
      <c r="L14" s="62"/>
      <c r="M14" s="62">
        <f>I14-K14</f>
        <v>5088713471</v>
      </c>
      <c r="N14" s="62"/>
      <c r="O14" s="62">
        <v>53243059201</v>
      </c>
      <c r="P14" s="62"/>
      <c r="Q14" s="62">
        <v>0</v>
      </c>
      <c r="R14" s="62"/>
      <c r="S14" s="62">
        <f>O14-Q14</f>
        <v>53243059201</v>
      </c>
    </row>
    <row r="15" spans="1:19" ht="36" customHeight="1" x14ac:dyDescent="0.65">
      <c r="A15" s="58" t="s">
        <v>45</v>
      </c>
      <c r="B15" s="59"/>
      <c r="C15" s="60" t="s">
        <v>290</v>
      </c>
      <c r="D15" s="60"/>
      <c r="E15" s="60" t="s">
        <v>48</v>
      </c>
      <c r="F15" s="60"/>
      <c r="G15" s="61">
        <v>18</v>
      </c>
      <c r="H15" s="60"/>
      <c r="I15" s="69">
        <v>2330209092</v>
      </c>
      <c r="J15" s="62"/>
      <c r="K15" s="62">
        <v>0</v>
      </c>
      <c r="L15" s="62"/>
      <c r="M15" s="62">
        <f>I15-K15</f>
        <v>2330209092</v>
      </c>
      <c r="N15" s="62"/>
      <c r="O15" s="62">
        <v>23262244705</v>
      </c>
      <c r="P15" s="62"/>
      <c r="Q15" s="62">
        <v>0</v>
      </c>
      <c r="R15" s="62"/>
      <c r="S15" s="62">
        <f>O15-Q15</f>
        <v>23262244705</v>
      </c>
    </row>
    <row r="16" spans="1:19" ht="36" customHeight="1" x14ac:dyDescent="0.65">
      <c r="A16" s="58" t="s">
        <v>189</v>
      </c>
      <c r="B16" s="59"/>
      <c r="C16" s="60" t="s">
        <v>290</v>
      </c>
      <c r="D16" s="60"/>
      <c r="E16" s="60" t="s">
        <v>190</v>
      </c>
      <c r="F16" s="60"/>
      <c r="G16" s="61">
        <v>20</v>
      </c>
      <c r="H16" s="60"/>
      <c r="I16" s="69">
        <v>0</v>
      </c>
      <c r="J16" s="62"/>
      <c r="K16" s="62">
        <v>0</v>
      </c>
      <c r="L16" s="62"/>
      <c r="M16" s="62">
        <f>I16-K16</f>
        <v>0</v>
      </c>
      <c r="N16" s="62"/>
      <c r="O16" s="62">
        <v>18237259428</v>
      </c>
      <c r="P16" s="62"/>
      <c r="Q16" s="62">
        <v>0</v>
      </c>
      <c r="R16" s="62"/>
      <c r="S16" s="62">
        <f>O16-Q16</f>
        <v>18237259428</v>
      </c>
    </row>
    <row r="17" spans="1:19" ht="36" customHeight="1" x14ac:dyDescent="0.65">
      <c r="A17" s="58" t="s">
        <v>82</v>
      </c>
      <c r="B17" s="59"/>
      <c r="C17" s="60" t="s">
        <v>290</v>
      </c>
      <c r="D17" s="60"/>
      <c r="E17" s="60" t="s">
        <v>84</v>
      </c>
      <c r="F17" s="60"/>
      <c r="G17" s="61">
        <v>17</v>
      </c>
      <c r="H17" s="60"/>
      <c r="I17" s="69">
        <v>1485078894</v>
      </c>
      <c r="J17" s="62"/>
      <c r="K17" s="62">
        <v>0</v>
      </c>
      <c r="L17" s="62"/>
      <c r="M17" s="62">
        <f>I17-K17</f>
        <v>1485078894</v>
      </c>
      <c r="N17" s="62"/>
      <c r="O17" s="62">
        <v>14437205566</v>
      </c>
      <c r="P17" s="62"/>
      <c r="Q17" s="62">
        <v>0</v>
      </c>
      <c r="R17" s="62"/>
      <c r="S17" s="62">
        <f>O17-Q17</f>
        <v>14437205566</v>
      </c>
    </row>
    <row r="18" spans="1:19" ht="36" customHeight="1" x14ac:dyDescent="0.65">
      <c r="A18" s="58" t="s">
        <v>97</v>
      </c>
      <c r="B18" s="59"/>
      <c r="C18" s="60" t="s">
        <v>290</v>
      </c>
      <c r="D18" s="60"/>
      <c r="E18" s="60" t="s">
        <v>99</v>
      </c>
      <c r="F18" s="60"/>
      <c r="G18" s="61">
        <v>15</v>
      </c>
      <c r="H18" s="60"/>
      <c r="I18" s="69">
        <v>4981557378</v>
      </c>
      <c r="J18" s="62"/>
      <c r="K18" s="62">
        <v>0</v>
      </c>
      <c r="L18" s="62"/>
      <c r="M18" s="62">
        <f>I18-K18</f>
        <v>4981557378</v>
      </c>
      <c r="N18" s="62"/>
      <c r="O18" s="62">
        <v>4981557378</v>
      </c>
      <c r="P18" s="62"/>
      <c r="Q18" s="62">
        <v>0</v>
      </c>
      <c r="R18" s="62"/>
      <c r="S18" s="62">
        <f>O18-Q18</f>
        <v>4981557378</v>
      </c>
    </row>
    <row r="19" spans="1:19" ht="36" customHeight="1" x14ac:dyDescent="0.65">
      <c r="A19" s="58" t="s">
        <v>88</v>
      </c>
      <c r="B19" s="59"/>
      <c r="C19" s="60" t="s">
        <v>290</v>
      </c>
      <c r="D19" s="60"/>
      <c r="E19" s="60" t="s">
        <v>90</v>
      </c>
      <c r="F19" s="60"/>
      <c r="G19" s="61">
        <v>18</v>
      </c>
      <c r="H19" s="60"/>
      <c r="I19" s="69">
        <v>23282101</v>
      </c>
      <c r="J19" s="62"/>
      <c r="K19" s="62">
        <v>0</v>
      </c>
      <c r="L19" s="62"/>
      <c r="M19" s="62">
        <f>I19-K19</f>
        <v>23282101</v>
      </c>
      <c r="N19" s="62"/>
      <c r="O19" s="62">
        <v>225540459</v>
      </c>
      <c r="P19" s="62"/>
      <c r="Q19" s="62">
        <v>0</v>
      </c>
      <c r="R19" s="62"/>
      <c r="S19" s="62">
        <f>O19-Q19</f>
        <v>225540459</v>
      </c>
    </row>
    <row r="20" spans="1:19" ht="36" customHeight="1" x14ac:dyDescent="0.65">
      <c r="A20" s="58" t="s">
        <v>64</v>
      </c>
      <c r="B20" s="59"/>
      <c r="C20" s="60" t="s">
        <v>290</v>
      </c>
      <c r="D20" s="60"/>
      <c r="E20" s="60" t="s">
        <v>66</v>
      </c>
      <c r="F20" s="60"/>
      <c r="G20" s="61">
        <v>18.5</v>
      </c>
      <c r="H20" s="60"/>
      <c r="I20" s="69">
        <v>1420545</v>
      </c>
      <c r="J20" s="62"/>
      <c r="K20" s="62">
        <v>0</v>
      </c>
      <c r="L20" s="62"/>
      <c r="M20" s="62">
        <f>I20-K20</f>
        <v>1420545</v>
      </c>
      <c r="N20" s="62"/>
      <c r="O20" s="62">
        <v>2498679</v>
      </c>
      <c r="P20" s="62"/>
      <c r="Q20" s="62">
        <v>0</v>
      </c>
      <c r="R20" s="62"/>
      <c r="S20" s="62">
        <f>O20-Q20</f>
        <v>2498679</v>
      </c>
    </row>
    <row r="21" spans="1:19" ht="36" customHeight="1" x14ac:dyDescent="0.65">
      <c r="A21" s="58" t="s">
        <v>75</v>
      </c>
      <c r="B21" s="59"/>
      <c r="C21" s="60" t="s">
        <v>290</v>
      </c>
      <c r="D21" s="60"/>
      <c r="E21" s="60" t="s">
        <v>77</v>
      </c>
      <c r="F21" s="60"/>
      <c r="G21" s="61">
        <v>15</v>
      </c>
      <c r="H21" s="60"/>
      <c r="I21" s="69">
        <v>11922945</v>
      </c>
      <c r="J21" s="62"/>
      <c r="K21" s="62">
        <v>0</v>
      </c>
      <c r="L21" s="62"/>
      <c r="M21" s="62">
        <f>I21-K21</f>
        <v>11922945</v>
      </c>
      <c r="N21" s="62"/>
      <c r="O21" s="62">
        <v>73093826</v>
      </c>
      <c r="P21" s="62"/>
      <c r="Q21" s="62">
        <v>0</v>
      </c>
      <c r="R21" s="62"/>
      <c r="S21" s="62">
        <f>O21-Q21</f>
        <v>73093826</v>
      </c>
    </row>
    <row r="22" spans="1:19" ht="36" customHeight="1" x14ac:dyDescent="0.65">
      <c r="A22" s="58" t="s">
        <v>79</v>
      </c>
      <c r="B22" s="59"/>
      <c r="C22" s="60" t="s">
        <v>290</v>
      </c>
      <c r="D22" s="60"/>
      <c r="E22" s="60" t="s">
        <v>81</v>
      </c>
      <c r="F22" s="60"/>
      <c r="G22" s="61">
        <v>18</v>
      </c>
      <c r="H22" s="60"/>
      <c r="I22" s="69">
        <v>57436967</v>
      </c>
      <c r="J22" s="62"/>
      <c r="K22" s="62">
        <v>0</v>
      </c>
      <c r="L22" s="62"/>
      <c r="M22" s="62">
        <f>I22-K22</f>
        <v>57436967</v>
      </c>
      <c r="N22" s="62"/>
      <c r="O22" s="62">
        <v>122493255</v>
      </c>
      <c r="P22" s="62"/>
      <c r="Q22" s="62">
        <v>0</v>
      </c>
      <c r="R22" s="62"/>
      <c r="S22" s="62">
        <f>O22-Q22</f>
        <v>122493255</v>
      </c>
    </row>
    <row r="23" spans="1:19" ht="36" customHeight="1" x14ac:dyDescent="0.65">
      <c r="A23" s="58" t="s">
        <v>161</v>
      </c>
      <c r="B23" s="59"/>
      <c r="C23" s="61">
        <v>5</v>
      </c>
      <c r="D23" s="60"/>
      <c r="E23" s="60" t="s">
        <v>34</v>
      </c>
      <c r="F23" s="60"/>
      <c r="G23" s="60">
        <v>21</v>
      </c>
      <c r="H23" s="60"/>
      <c r="I23" s="69">
        <v>22811178078</v>
      </c>
      <c r="J23" s="62"/>
      <c r="K23" s="62">
        <v>-12609596</v>
      </c>
      <c r="L23" s="62"/>
      <c r="M23" s="62">
        <f t="shared" si="0"/>
        <v>22823787674</v>
      </c>
      <c r="N23" s="62"/>
      <c r="O23" s="62">
        <v>174178027352</v>
      </c>
      <c r="P23" s="62"/>
      <c r="Q23" s="62">
        <v>36313768</v>
      </c>
      <c r="R23" s="62"/>
      <c r="S23" s="62">
        <f t="shared" si="1"/>
        <v>174141713584</v>
      </c>
    </row>
    <row r="24" spans="1:19" ht="36" customHeight="1" x14ac:dyDescent="0.65">
      <c r="A24" s="58" t="s">
        <v>161</v>
      </c>
      <c r="B24" s="59"/>
      <c r="C24" s="61">
        <v>13</v>
      </c>
      <c r="D24" s="60"/>
      <c r="E24" s="60" t="s">
        <v>34</v>
      </c>
      <c r="F24" s="60"/>
      <c r="G24" s="60">
        <v>21</v>
      </c>
      <c r="H24" s="60"/>
      <c r="I24" s="69">
        <v>20684712312</v>
      </c>
      <c r="J24" s="62"/>
      <c r="K24" s="62">
        <v>-82265226</v>
      </c>
      <c r="L24" s="62"/>
      <c r="M24" s="62">
        <f t="shared" si="0"/>
        <v>20766977538</v>
      </c>
      <c r="N24" s="62"/>
      <c r="O24" s="62">
        <v>116351506755</v>
      </c>
      <c r="P24" s="62"/>
      <c r="Q24" s="62">
        <v>15538987</v>
      </c>
      <c r="R24" s="62"/>
      <c r="S24" s="62">
        <f t="shared" si="1"/>
        <v>116335967768</v>
      </c>
    </row>
    <row r="25" spans="1:19" ht="36" customHeight="1" x14ac:dyDescent="0.65">
      <c r="A25" s="58" t="s">
        <v>164</v>
      </c>
      <c r="B25" s="59"/>
      <c r="C25" s="61">
        <v>3</v>
      </c>
      <c r="D25" s="60"/>
      <c r="E25" s="60" t="s">
        <v>34</v>
      </c>
      <c r="F25" s="60"/>
      <c r="G25" s="60">
        <v>20</v>
      </c>
      <c r="H25" s="60"/>
      <c r="I25" s="69">
        <v>24657534240</v>
      </c>
      <c r="J25" s="62"/>
      <c r="K25" s="62">
        <v>-1348880</v>
      </c>
      <c r="L25" s="62"/>
      <c r="M25" s="62">
        <f t="shared" si="0"/>
        <v>24658883120</v>
      </c>
      <c r="N25" s="62"/>
      <c r="O25" s="62">
        <v>98630136960</v>
      </c>
      <c r="P25" s="62"/>
      <c r="Q25" s="62">
        <v>36419772</v>
      </c>
      <c r="R25" s="62"/>
      <c r="S25" s="62">
        <f t="shared" si="1"/>
        <v>98593717188</v>
      </c>
    </row>
    <row r="26" spans="1:19" ht="36" customHeight="1" x14ac:dyDescent="0.65">
      <c r="A26" s="58" t="s">
        <v>140</v>
      </c>
      <c r="B26" s="59"/>
      <c r="C26" s="61">
        <v>19</v>
      </c>
      <c r="D26" s="60"/>
      <c r="E26" s="60" t="s">
        <v>34</v>
      </c>
      <c r="F26" s="60"/>
      <c r="G26" s="60">
        <v>18</v>
      </c>
      <c r="H26" s="60"/>
      <c r="I26" s="69">
        <v>10356164370</v>
      </c>
      <c r="J26" s="62"/>
      <c r="K26" s="62">
        <v>-3204503</v>
      </c>
      <c r="L26" s="62"/>
      <c r="M26" s="62">
        <f t="shared" si="0"/>
        <v>10359368873</v>
      </c>
      <c r="N26" s="62"/>
      <c r="O26" s="62">
        <v>88679452012</v>
      </c>
      <c r="P26" s="62"/>
      <c r="Q26" s="62">
        <v>38454027</v>
      </c>
      <c r="R26" s="62"/>
      <c r="S26" s="62">
        <f t="shared" si="1"/>
        <v>88640997985</v>
      </c>
    </row>
    <row r="27" spans="1:19" ht="36" customHeight="1" x14ac:dyDescent="0.65">
      <c r="A27" s="58" t="s">
        <v>140</v>
      </c>
      <c r="B27" s="59"/>
      <c r="C27" s="61">
        <v>14</v>
      </c>
      <c r="D27" s="60"/>
      <c r="E27" s="60" t="s">
        <v>34</v>
      </c>
      <c r="F27" s="60"/>
      <c r="G27" s="60">
        <v>18</v>
      </c>
      <c r="H27" s="60"/>
      <c r="I27" s="69">
        <v>3950136960</v>
      </c>
      <c r="J27" s="62"/>
      <c r="K27" s="62">
        <v>-902840</v>
      </c>
      <c r="L27" s="62"/>
      <c r="M27" s="62">
        <f t="shared" si="0"/>
        <v>3951039800</v>
      </c>
      <c r="N27" s="62"/>
      <c r="O27" s="62">
        <v>61052054645</v>
      </c>
      <c r="P27" s="62"/>
      <c r="Q27" s="62">
        <v>15348267</v>
      </c>
      <c r="R27" s="62"/>
      <c r="S27" s="62">
        <f t="shared" si="1"/>
        <v>61036706378</v>
      </c>
    </row>
    <row r="28" spans="1:19" ht="36" customHeight="1" x14ac:dyDescent="0.65">
      <c r="A28" s="58" t="s">
        <v>144</v>
      </c>
      <c r="B28" s="59"/>
      <c r="C28" s="61">
        <v>31</v>
      </c>
      <c r="D28" s="60"/>
      <c r="E28" s="60" t="s">
        <v>34</v>
      </c>
      <c r="F28" s="60"/>
      <c r="G28" s="60">
        <v>20</v>
      </c>
      <c r="H28" s="60"/>
      <c r="I28" s="69">
        <v>5492219160</v>
      </c>
      <c r="J28" s="62"/>
      <c r="K28" s="62">
        <v>0</v>
      </c>
      <c r="L28" s="62"/>
      <c r="M28" s="62">
        <f t="shared" si="0"/>
        <v>5492219160</v>
      </c>
      <c r="N28" s="62"/>
      <c r="O28" s="62">
        <v>58158443751</v>
      </c>
      <c r="P28" s="62"/>
      <c r="Q28" s="62">
        <v>0</v>
      </c>
      <c r="R28" s="62"/>
      <c r="S28" s="62">
        <f t="shared" si="1"/>
        <v>58158443751</v>
      </c>
    </row>
    <row r="29" spans="1:19" ht="36" customHeight="1" x14ac:dyDescent="0.65">
      <c r="A29" s="58" t="s">
        <v>157</v>
      </c>
      <c r="B29" s="59"/>
      <c r="C29" s="61">
        <v>28</v>
      </c>
      <c r="D29" s="60"/>
      <c r="E29" s="60" t="s">
        <v>34</v>
      </c>
      <c r="F29" s="60"/>
      <c r="G29" s="60">
        <v>20</v>
      </c>
      <c r="H29" s="60"/>
      <c r="I29" s="69">
        <v>4109589030</v>
      </c>
      <c r="J29" s="62"/>
      <c r="K29" s="62">
        <v>-8279798</v>
      </c>
      <c r="L29" s="62"/>
      <c r="M29" s="62">
        <f t="shared" si="0"/>
        <v>4117868828</v>
      </c>
      <c r="N29" s="62"/>
      <c r="O29" s="62">
        <v>55780821798</v>
      </c>
      <c r="P29" s="62"/>
      <c r="Q29" s="62">
        <v>786579</v>
      </c>
      <c r="R29" s="62"/>
      <c r="S29" s="62">
        <f t="shared" si="1"/>
        <v>55780035219</v>
      </c>
    </row>
    <row r="30" spans="1:19" ht="36" customHeight="1" x14ac:dyDescent="0.65">
      <c r="A30" s="58" t="s">
        <v>164</v>
      </c>
      <c r="B30" s="59"/>
      <c r="C30" s="61">
        <v>7</v>
      </c>
      <c r="D30" s="60"/>
      <c r="E30" s="60" t="s">
        <v>34</v>
      </c>
      <c r="F30" s="60"/>
      <c r="G30" s="60">
        <v>20</v>
      </c>
      <c r="H30" s="60"/>
      <c r="I30" s="69">
        <v>0</v>
      </c>
      <c r="J30" s="62"/>
      <c r="K30" s="62">
        <v>0</v>
      </c>
      <c r="L30" s="62"/>
      <c r="M30" s="62">
        <f t="shared" si="0"/>
        <v>0</v>
      </c>
      <c r="N30" s="62"/>
      <c r="O30" s="62">
        <v>38904109589</v>
      </c>
      <c r="P30" s="62"/>
      <c r="Q30" s="62">
        <v>0</v>
      </c>
      <c r="R30" s="62"/>
      <c r="S30" s="62">
        <f t="shared" si="1"/>
        <v>38904109589</v>
      </c>
    </row>
    <row r="31" spans="1:19" ht="36" customHeight="1" x14ac:dyDescent="0.65">
      <c r="A31" s="58" t="s">
        <v>169</v>
      </c>
      <c r="B31" s="59"/>
      <c r="C31" s="61">
        <v>5</v>
      </c>
      <c r="D31" s="60"/>
      <c r="E31" s="60" t="s">
        <v>34</v>
      </c>
      <c r="F31" s="60"/>
      <c r="G31" s="60">
        <v>18</v>
      </c>
      <c r="H31" s="60"/>
      <c r="I31" s="69">
        <v>0</v>
      </c>
      <c r="J31" s="62"/>
      <c r="K31" s="62">
        <v>0</v>
      </c>
      <c r="L31" s="62"/>
      <c r="M31" s="62">
        <f t="shared" si="0"/>
        <v>0</v>
      </c>
      <c r="N31" s="62"/>
      <c r="O31" s="62">
        <v>38633424538</v>
      </c>
      <c r="P31" s="62"/>
      <c r="Q31" s="62">
        <v>2635546</v>
      </c>
      <c r="R31" s="62"/>
      <c r="S31" s="62">
        <f t="shared" si="1"/>
        <v>38630788992</v>
      </c>
    </row>
    <row r="32" spans="1:19" ht="36" customHeight="1" x14ac:dyDescent="0.65">
      <c r="A32" s="58" t="s">
        <v>169</v>
      </c>
      <c r="B32" s="59"/>
      <c r="C32" s="61">
        <v>31</v>
      </c>
      <c r="D32" s="60"/>
      <c r="E32" s="60" t="s">
        <v>34</v>
      </c>
      <c r="F32" s="60"/>
      <c r="G32" s="60">
        <v>18</v>
      </c>
      <c r="H32" s="60"/>
      <c r="I32" s="69">
        <v>4142465730</v>
      </c>
      <c r="J32" s="62"/>
      <c r="K32" s="62">
        <v>0</v>
      </c>
      <c r="L32" s="62"/>
      <c r="M32" s="62">
        <f t="shared" si="0"/>
        <v>4142465730</v>
      </c>
      <c r="N32" s="62"/>
      <c r="O32" s="62">
        <v>29016986187</v>
      </c>
      <c r="P32" s="62"/>
      <c r="Q32" s="62">
        <v>0</v>
      </c>
      <c r="R32" s="62"/>
      <c r="S32" s="62">
        <f t="shared" si="1"/>
        <v>29016986187</v>
      </c>
    </row>
    <row r="33" spans="1:19" ht="36" customHeight="1" x14ac:dyDescent="0.65">
      <c r="A33" s="58" t="s">
        <v>140</v>
      </c>
      <c r="B33" s="59"/>
      <c r="C33" s="61">
        <v>6</v>
      </c>
      <c r="D33" s="60"/>
      <c r="E33" s="60" t="s">
        <v>34</v>
      </c>
      <c r="F33" s="60"/>
      <c r="G33" s="60">
        <v>19</v>
      </c>
      <c r="H33" s="60"/>
      <c r="I33" s="69">
        <v>2186301360</v>
      </c>
      <c r="J33" s="62"/>
      <c r="K33" s="62">
        <v>-226906</v>
      </c>
      <c r="L33" s="62"/>
      <c r="M33" s="62">
        <f t="shared" si="0"/>
        <v>2186528266</v>
      </c>
      <c r="N33" s="62"/>
      <c r="O33" s="62">
        <v>21863013600</v>
      </c>
      <c r="P33" s="62"/>
      <c r="Q33" s="62">
        <v>5445750</v>
      </c>
      <c r="R33" s="62"/>
      <c r="S33" s="62">
        <f t="shared" si="1"/>
        <v>21857567850</v>
      </c>
    </row>
    <row r="34" spans="1:19" ht="36" customHeight="1" x14ac:dyDescent="0.65">
      <c r="A34" s="58" t="s">
        <v>164</v>
      </c>
      <c r="B34" s="59"/>
      <c r="C34" s="61">
        <v>9</v>
      </c>
      <c r="D34" s="60"/>
      <c r="E34" s="60" t="s">
        <v>34</v>
      </c>
      <c r="F34" s="60"/>
      <c r="G34" s="60">
        <v>20</v>
      </c>
      <c r="H34" s="60"/>
      <c r="I34" s="69">
        <v>0</v>
      </c>
      <c r="J34" s="62"/>
      <c r="K34" s="62">
        <v>0</v>
      </c>
      <c r="L34" s="62"/>
      <c r="M34" s="62">
        <f t="shared" si="0"/>
        <v>0</v>
      </c>
      <c r="N34" s="62"/>
      <c r="O34" s="62">
        <v>20794520547</v>
      </c>
      <c r="P34" s="62"/>
      <c r="Q34" s="62">
        <v>0</v>
      </c>
      <c r="R34" s="62"/>
      <c r="S34" s="62">
        <f t="shared" si="1"/>
        <v>20794520547</v>
      </c>
    </row>
    <row r="35" spans="1:19" ht="36" customHeight="1" x14ac:dyDescent="0.65">
      <c r="A35" s="58" t="s">
        <v>157</v>
      </c>
      <c r="B35" s="59"/>
      <c r="C35" s="61">
        <v>13</v>
      </c>
      <c r="D35" s="60"/>
      <c r="E35" s="60" t="s">
        <v>34</v>
      </c>
      <c r="F35" s="60"/>
      <c r="G35" s="60">
        <v>20</v>
      </c>
      <c r="H35" s="60"/>
      <c r="I35" s="70">
        <v>3287671230</v>
      </c>
      <c r="J35" s="62"/>
      <c r="K35" s="62">
        <v>-775113</v>
      </c>
      <c r="L35" s="62"/>
      <c r="M35" s="62">
        <f t="shared" si="0"/>
        <v>3288446343</v>
      </c>
      <c r="N35" s="62"/>
      <c r="O35" s="62">
        <v>8657534239</v>
      </c>
      <c r="P35" s="62"/>
      <c r="Q35" s="62">
        <v>13176919</v>
      </c>
      <c r="R35" s="62"/>
      <c r="S35" s="62">
        <f t="shared" si="1"/>
        <v>8644357320</v>
      </c>
    </row>
    <row r="36" spans="1:19" ht="36" customHeight="1" x14ac:dyDescent="0.65">
      <c r="A36" s="58" t="s">
        <v>177</v>
      </c>
      <c r="B36" s="59"/>
      <c r="C36" s="61">
        <v>21</v>
      </c>
      <c r="D36" s="60"/>
      <c r="E36" s="60" t="s">
        <v>34</v>
      </c>
      <c r="F36" s="60"/>
      <c r="G36" s="60">
        <v>20</v>
      </c>
      <c r="H36" s="60"/>
      <c r="I36" s="70">
        <v>2219178078</v>
      </c>
      <c r="J36" s="62"/>
      <c r="K36" s="62">
        <v>25245254</v>
      </c>
      <c r="L36" s="62"/>
      <c r="M36" s="62">
        <f t="shared" si="0"/>
        <v>2193932824</v>
      </c>
      <c r="N36" s="62"/>
      <c r="O36" s="62">
        <v>2219178078</v>
      </c>
      <c r="P36" s="62"/>
      <c r="Q36" s="62">
        <v>25245254</v>
      </c>
      <c r="R36" s="62"/>
      <c r="S36" s="62">
        <f t="shared" si="1"/>
        <v>2193932824</v>
      </c>
    </row>
    <row r="37" spans="1:19" ht="36" customHeight="1" x14ac:dyDescent="0.65">
      <c r="A37" s="58" t="s">
        <v>161</v>
      </c>
      <c r="B37" s="59"/>
      <c r="C37" s="61">
        <v>11</v>
      </c>
      <c r="D37" s="60"/>
      <c r="E37" s="60" t="s">
        <v>34</v>
      </c>
      <c r="F37" s="60"/>
      <c r="G37" s="60">
        <v>22</v>
      </c>
      <c r="H37" s="60"/>
      <c r="I37" s="69">
        <v>0</v>
      </c>
      <c r="J37" s="62"/>
      <c r="K37" s="62">
        <v>0</v>
      </c>
      <c r="L37" s="62"/>
      <c r="M37" s="62">
        <f t="shared" si="0"/>
        <v>0</v>
      </c>
      <c r="N37" s="62"/>
      <c r="O37" s="62">
        <v>1133150684</v>
      </c>
      <c r="P37" s="62"/>
      <c r="Q37" s="62">
        <v>0</v>
      </c>
      <c r="R37" s="62"/>
      <c r="S37" s="62">
        <f t="shared" si="1"/>
        <v>1133150684</v>
      </c>
    </row>
    <row r="38" spans="1:19" ht="36" customHeight="1" x14ac:dyDescent="0.65">
      <c r="A38" s="58" t="s">
        <v>140</v>
      </c>
      <c r="B38" s="59"/>
      <c r="C38" s="61">
        <v>31</v>
      </c>
      <c r="D38" s="60"/>
      <c r="E38" s="60" t="s">
        <v>34</v>
      </c>
      <c r="F38" s="60"/>
      <c r="G38" s="60">
        <v>20</v>
      </c>
      <c r="H38" s="60"/>
      <c r="I38" s="69">
        <v>0</v>
      </c>
      <c r="J38" s="62"/>
      <c r="K38" s="62">
        <v>0</v>
      </c>
      <c r="L38" s="62"/>
      <c r="M38" s="62">
        <f t="shared" si="0"/>
        <v>0</v>
      </c>
      <c r="N38" s="62"/>
      <c r="O38" s="62">
        <v>191780832</v>
      </c>
      <c r="P38" s="62"/>
      <c r="Q38" s="62">
        <v>0</v>
      </c>
      <c r="R38" s="62"/>
      <c r="S38" s="62">
        <f t="shared" si="1"/>
        <v>191780832</v>
      </c>
    </row>
    <row r="39" spans="1:19" ht="36" customHeight="1" x14ac:dyDescent="0.65">
      <c r="A39" s="58" t="s">
        <v>140</v>
      </c>
      <c r="B39" s="59"/>
      <c r="C39" s="61">
        <v>31</v>
      </c>
      <c r="D39" s="60"/>
      <c r="E39" s="60" t="s">
        <v>34</v>
      </c>
      <c r="F39" s="60"/>
      <c r="G39" s="60">
        <v>20</v>
      </c>
      <c r="H39" s="60"/>
      <c r="I39" s="69">
        <v>0</v>
      </c>
      <c r="J39" s="62"/>
      <c r="K39" s="62">
        <v>0</v>
      </c>
      <c r="L39" s="62"/>
      <c r="M39" s="62">
        <f t="shared" si="0"/>
        <v>0</v>
      </c>
      <c r="N39" s="62"/>
      <c r="O39" s="62">
        <v>191780832</v>
      </c>
      <c r="P39" s="62"/>
      <c r="Q39" s="62">
        <v>0</v>
      </c>
      <c r="R39" s="62"/>
      <c r="S39" s="62">
        <f t="shared" si="1"/>
        <v>191780832</v>
      </c>
    </row>
    <row r="40" spans="1:19" ht="36" customHeight="1" x14ac:dyDescent="0.65">
      <c r="A40" s="58" t="s">
        <v>137</v>
      </c>
      <c r="B40" s="59"/>
      <c r="C40" s="61">
        <v>30</v>
      </c>
      <c r="D40" s="60"/>
      <c r="E40" s="60" t="s">
        <v>34</v>
      </c>
      <c r="F40" s="60"/>
      <c r="G40" s="60">
        <v>0</v>
      </c>
      <c r="H40" s="60"/>
      <c r="I40" s="69">
        <v>5002842</v>
      </c>
      <c r="J40" s="62"/>
      <c r="K40" s="62">
        <v>0</v>
      </c>
      <c r="L40" s="62"/>
      <c r="M40" s="62">
        <f t="shared" si="0"/>
        <v>5002842</v>
      </c>
      <c r="N40" s="62"/>
      <c r="O40" s="62">
        <v>96083752</v>
      </c>
      <c r="P40" s="62"/>
      <c r="Q40" s="62">
        <v>0</v>
      </c>
      <c r="R40" s="62"/>
      <c r="S40" s="62">
        <f t="shared" si="1"/>
        <v>96083752</v>
      </c>
    </row>
    <row r="41" spans="1:19" ht="36" customHeight="1" x14ac:dyDescent="0.65">
      <c r="A41" s="58" t="s">
        <v>140</v>
      </c>
      <c r="B41" s="59"/>
      <c r="C41" s="61">
        <v>31</v>
      </c>
      <c r="D41" s="60"/>
      <c r="E41" s="60" t="s">
        <v>34</v>
      </c>
      <c r="F41" s="60"/>
      <c r="G41" s="60">
        <v>0</v>
      </c>
      <c r="H41" s="60"/>
      <c r="I41" s="69">
        <v>0</v>
      </c>
      <c r="J41" s="62"/>
      <c r="K41" s="62">
        <v>0</v>
      </c>
      <c r="L41" s="62"/>
      <c r="M41" s="62">
        <f t="shared" si="0"/>
        <v>0</v>
      </c>
      <c r="N41" s="62"/>
      <c r="O41" s="62">
        <v>11690317</v>
      </c>
      <c r="P41" s="62"/>
      <c r="Q41" s="62">
        <v>0</v>
      </c>
      <c r="R41" s="62"/>
      <c r="S41" s="62">
        <f t="shared" si="1"/>
        <v>11690317</v>
      </c>
    </row>
    <row r="42" spans="1:19" ht="36" customHeight="1" x14ac:dyDescent="0.65">
      <c r="A42" s="58" t="s">
        <v>157</v>
      </c>
      <c r="B42" s="59"/>
      <c r="C42" s="61">
        <v>28</v>
      </c>
      <c r="D42" s="60"/>
      <c r="E42" s="60" t="s">
        <v>34</v>
      </c>
      <c r="F42" s="60"/>
      <c r="G42" s="60">
        <v>8</v>
      </c>
      <c r="H42" s="60"/>
      <c r="I42" s="69">
        <v>-1915445</v>
      </c>
      <c r="J42" s="62"/>
      <c r="K42" s="62">
        <v>-11737</v>
      </c>
      <c r="L42" s="62"/>
      <c r="M42" s="62">
        <f t="shared" si="0"/>
        <v>-1903708</v>
      </c>
      <c r="N42" s="62"/>
      <c r="O42" s="62">
        <v>947076</v>
      </c>
      <c r="P42" s="62"/>
      <c r="Q42" s="62">
        <v>5647</v>
      </c>
      <c r="R42" s="62"/>
      <c r="S42" s="62">
        <f t="shared" si="1"/>
        <v>941429</v>
      </c>
    </row>
    <row r="43" spans="1:19" ht="36" customHeight="1" x14ac:dyDescent="0.65">
      <c r="A43" s="58" t="s">
        <v>129</v>
      </c>
      <c r="B43" s="59"/>
      <c r="C43" s="61">
        <v>27</v>
      </c>
      <c r="D43" s="60"/>
      <c r="E43" s="60" t="s">
        <v>34</v>
      </c>
      <c r="F43" s="60"/>
      <c r="G43" s="60">
        <v>0</v>
      </c>
      <c r="H43" s="60"/>
      <c r="I43" s="69">
        <v>521788</v>
      </c>
      <c r="J43" s="62"/>
      <c r="K43" s="62">
        <v>0</v>
      </c>
      <c r="L43" s="62"/>
      <c r="M43" s="62">
        <f t="shared" si="0"/>
        <v>521788</v>
      </c>
      <c r="N43" s="62"/>
      <c r="O43" s="62">
        <v>699513</v>
      </c>
      <c r="P43" s="62"/>
      <c r="Q43" s="62">
        <v>0</v>
      </c>
      <c r="R43" s="62"/>
      <c r="S43" s="62">
        <f t="shared" si="1"/>
        <v>699513</v>
      </c>
    </row>
    <row r="44" spans="1:19" ht="36" customHeight="1" x14ac:dyDescent="0.65">
      <c r="A44" s="58" t="s">
        <v>144</v>
      </c>
      <c r="B44" s="59"/>
      <c r="C44" s="61">
        <v>30</v>
      </c>
      <c r="D44" s="60"/>
      <c r="E44" s="60" t="s">
        <v>34</v>
      </c>
      <c r="F44" s="60"/>
      <c r="G44" s="60">
        <v>0</v>
      </c>
      <c r="H44" s="60"/>
      <c r="I44" s="69">
        <v>6736</v>
      </c>
      <c r="J44" s="62"/>
      <c r="K44" s="62">
        <v>0</v>
      </c>
      <c r="L44" s="62"/>
      <c r="M44" s="62">
        <f t="shared" si="0"/>
        <v>6736</v>
      </c>
      <c r="N44" s="62"/>
      <c r="O44" s="62">
        <v>139242</v>
      </c>
      <c r="P44" s="62"/>
      <c r="Q44" s="62">
        <v>0</v>
      </c>
      <c r="R44" s="62"/>
      <c r="S44" s="62">
        <f t="shared" si="1"/>
        <v>139242</v>
      </c>
    </row>
    <row r="45" spans="1:19" ht="36" customHeight="1" x14ac:dyDescent="0.65">
      <c r="A45" s="58" t="s">
        <v>142</v>
      </c>
      <c r="B45" s="59"/>
      <c r="C45" s="61">
        <v>30</v>
      </c>
      <c r="D45" s="60"/>
      <c r="E45" s="60" t="s">
        <v>34</v>
      </c>
      <c r="F45" s="60"/>
      <c r="G45" s="60">
        <v>0</v>
      </c>
      <c r="H45" s="60"/>
      <c r="I45" s="69">
        <v>8656</v>
      </c>
      <c r="J45" s="62"/>
      <c r="K45" s="62">
        <v>0</v>
      </c>
      <c r="L45" s="62"/>
      <c r="M45" s="62">
        <f t="shared" si="0"/>
        <v>8656</v>
      </c>
      <c r="N45" s="62"/>
      <c r="O45" s="62">
        <v>99649</v>
      </c>
      <c r="P45" s="62"/>
      <c r="Q45" s="62">
        <v>0</v>
      </c>
      <c r="R45" s="62"/>
      <c r="S45" s="62">
        <f t="shared" si="1"/>
        <v>99649</v>
      </c>
    </row>
    <row r="46" spans="1:19" ht="36" customHeight="1" x14ac:dyDescent="0.65">
      <c r="A46" s="58" t="s">
        <v>164</v>
      </c>
      <c r="B46" s="59"/>
      <c r="C46" s="61">
        <v>6</v>
      </c>
      <c r="D46" s="60"/>
      <c r="E46" s="60" t="s">
        <v>34</v>
      </c>
      <c r="F46" s="60"/>
      <c r="G46" s="60">
        <v>0</v>
      </c>
      <c r="H46" s="60"/>
      <c r="I46" s="69">
        <v>9997</v>
      </c>
      <c r="J46" s="62"/>
      <c r="K46" s="62">
        <v>0</v>
      </c>
      <c r="L46" s="62"/>
      <c r="M46" s="62">
        <f t="shared" si="0"/>
        <v>9997</v>
      </c>
      <c r="N46" s="62"/>
      <c r="O46" s="62">
        <v>32946</v>
      </c>
      <c r="P46" s="62"/>
      <c r="Q46" s="62">
        <v>0</v>
      </c>
      <c r="R46" s="62"/>
      <c r="S46" s="62">
        <f t="shared" si="1"/>
        <v>32946</v>
      </c>
    </row>
    <row r="47" spans="1:19" ht="36" customHeight="1" x14ac:dyDescent="0.65">
      <c r="A47" s="58" t="s">
        <v>161</v>
      </c>
      <c r="B47" s="59"/>
      <c r="C47" s="61">
        <v>11</v>
      </c>
      <c r="D47" s="60"/>
      <c r="E47" s="60" t="s">
        <v>34</v>
      </c>
      <c r="F47" s="60"/>
      <c r="G47" s="60">
        <v>0</v>
      </c>
      <c r="H47" s="60"/>
      <c r="I47" s="69">
        <v>11684</v>
      </c>
      <c r="J47" s="62"/>
      <c r="K47" s="62">
        <v>0</v>
      </c>
      <c r="L47" s="62"/>
      <c r="M47" s="62">
        <f t="shared" si="0"/>
        <v>11684</v>
      </c>
      <c r="N47" s="62"/>
      <c r="O47" s="62">
        <v>30845</v>
      </c>
      <c r="P47" s="62"/>
      <c r="Q47" s="62">
        <v>0</v>
      </c>
      <c r="R47" s="62"/>
      <c r="S47" s="62">
        <f t="shared" si="1"/>
        <v>30845</v>
      </c>
    </row>
    <row r="48" spans="1:19" ht="36" customHeight="1" x14ac:dyDescent="0.65">
      <c r="A48" s="58" t="s">
        <v>147</v>
      </c>
      <c r="B48" s="59"/>
      <c r="C48" s="61">
        <v>30</v>
      </c>
      <c r="D48" s="60"/>
      <c r="E48" s="60" t="s">
        <v>34</v>
      </c>
      <c r="F48" s="60"/>
      <c r="G48" s="60">
        <v>0</v>
      </c>
      <c r="H48" s="60"/>
      <c r="I48" s="69">
        <v>0</v>
      </c>
      <c r="J48" s="62"/>
      <c r="K48" s="62">
        <v>0</v>
      </c>
      <c r="L48" s="62"/>
      <c r="M48" s="62">
        <f t="shared" si="0"/>
        <v>0</v>
      </c>
      <c r="N48" s="62"/>
      <c r="O48" s="62">
        <v>9850</v>
      </c>
      <c r="P48" s="62"/>
      <c r="Q48" s="62">
        <v>0</v>
      </c>
      <c r="R48" s="62"/>
      <c r="S48" s="62">
        <f t="shared" si="1"/>
        <v>9850</v>
      </c>
    </row>
    <row r="49" spans="1:19" ht="36" customHeight="1" thickBot="1" x14ac:dyDescent="0.65">
      <c r="A49" s="59"/>
      <c r="B49" s="59"/>
      <c r="C49" s="60"/>
      <c r="D49" s="60"/>
      <c r="E49" s="60"/>
      <c r="F49" s="60"/>
      <c r="G49" s="64"/>
      <c r="H49" s="60"/>
      <c r="I49" s="71">
        <f>SUM(I8:I48)</f>
        <v>238391691012</v>
      </c>
      <c r="J49" s="62"/>
      <c r="K49" s="65">
        <f>SUM(K8:K48)</f>
        <v>-84379345</v>
      </c>
      <c r="L49" s="62"/>
      <c r="M49" s="65">
        <f>SUM(M8:M48)</f>
        <v>238476070357</v>
      </c>
      <c r="N49" s="62"/>
      <c r="O49" s="65">
        <f>SUM(O8:O48)</f>
        <v>1604768325075</v>
      </c>
      <c r="P49" s="62"/>
      <c r="Q49" s="65">
        <f>SUM(Q8:Q48)</f>
        <v>189370516</v>
      </c>
      <c r="R49" s="62"/>
      <c r="S49" s="65">
        <f>SUM(S8:S48)</f>
        <v>1604578954559</v>
      </c>
    </row>
    <row r="50" spans="1:19" ht="27.75" thickTop="1" x14ac:dyDescent="0.6">
      <c r="A50" s="59"/>
      <c r="B50" s="59"/>
      <c r="C50" s="59"/>
      <c r="D50" s="59"/>
      <c r="E50" s="59"/>
      <c r="F50" s="59"/>
      <c r="G50" s="59"/>
      <c r="H50" s="59"/>
      <c r="I50" s="72"/>
      <c r="J50" s="66"/>
      <c r="K50" s="66"/>
      <c r="L50" s="66"/>
      <c r="M50" s="66"/>
      <c r="N50" s="66"/>
      <c r="O50" s="66"/>
      <c r="P50" s="66"/>
      <c r="Q50" s="66"/>
      <c r="R50" s="66"/>
      <c r="S50" s="66"/>
    </row>
    <row r="51" spans="1:19" ht="27" x14ac:dyDescent="0.4">
      <c r="M51" s="62"/>
      <c r="S51" s="63"/>
    </row>
    <row r="55" spans="1:19" ht="30.75" x14ac:dyDescent="0.7">
      <c r="M55" s="67"/>
      <c r="S55" s="67"/>
    </row>
  </sheetData>
  <mergeCells count="9">
    <mergeCell ref="A7"/>
    <mergeCell ref="C7"/>
    <mergeCell ref="E7"/>
    <mergeCell ref="A6:G6"/>
    <mergeCell ref="A2:S2"/>
    <mergeCell ref="A3:S3"/>
    <mergeCell ref="A4:S4"/>
    <mergeCell ref="O6:S6"/>
    <mergeCell ref="I6:M6"/>
  </mergeCells>
  <pageMargins left="0.27" right="0.4" top="0.75" bottom="0.75" header="0.3" footer="0.3"/>
  <pageSetup paperSize="9"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1"/>
  <sheetViews>
    <sheetView rightToLeft="1" view="pageBreakPreview" zoomScale="86" zoomScaleNormal="60" zoomScaleSheetLayoutView="86" workbookViewId="0">
      <selection activeCell="S8" sqref="S8:S18"/>
    </sheetView>
  </sheetViews>
  <sheetFormatPr defaultRowHeight="18" x14ac:dyDescent="0.4"/>
  <cols>
    <col min="1" max="1" width="27.570312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C2" s="88" t="s">
        <v>0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ht="27.75" x14ac:dyDescent="0.4">
      <c r="C3" s="88" t="s">
        <v>180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19" ht="27.75" x14ac:dyDescent="0.4">
      <c r="C4" s="88" t="s">
        <v>2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</row>
    <row r="6" spans="1:19" ht="27.75" x14ac:dyDescent="0.4">
      <c r="A6" s="91" t="s">
        <v>3</v>
      </c>
      <c r="C6" s="87" t="s">
        <v>191</v>
      </c>
      <c r="D6" s="87" t="s">
        <v>191</v>
      </c>
      <c r="E6" s="87" t="s">
        <v>191</v>
      </c>
      <c r="F6" s="87" t="s">
        <v>191</v>
      </c>
      <c r="G6" s="87" t="s">
        <v>191</v>
      </c>
      <c r="I6" s="87" t="s">
        <v>182</v>
      </c>
      <c r="J6" s="87" t="s">
        <v>182</v>
      </c>
      <c r="K6" s="87" t="s">
        <v>182</v>
      </c>
      <c r="L6" s="87" t="s">
        <v>182</v>
      </c>
      <c r="M6" s="87" t="s">
        <v>182</v>
      </c>
      <c r="O6" s="87" t="s">
        <v>183</v>
      </c>
      <c r="P6" s="87" t="s">
        <v>183</v>
      </c>
      <c r="Q6" s="87" t="s">
        <v>183</v>
      </c>
      <c r="R6" s="87" t="s">
        <v>183</v>
      </c>
      <c r="S6" s="87" t="s">
        <v>183</v>
      </c>
    </row>
    <row r="7" spans="1:19" ht="27.75" x14ac:dyDescent="0.4">
      <c r="A7" s="87" t="s">
        <v>3</v>
      </c>
      <c r="C7" s="90" t="s">
        <v>192</v>
      </c>
      <c r="E7" s="24" t="s">
        <v>193</v>
      </c>
      <c r="G7" s="24" t="s">
        <v>194</v>
      </c>
      <c r="I7" s="24" t="s">
        <v>195</v>
      </c>
      <c r="K7" s="24" t="s">
        <v>187</v>
      </c>
      <c r="M7" s="24" t="s">
        <v>196</v>
      </c>
      <c r="O7" s="24" t="s">
        <v>195</v>
      </c>
      <c r="Q7" s="24" t="s">
        <v>187</v>
      </c>
      <c r="S7" s="24" t="s">
        <v>196</v>
      </c>
    </row>
    <row r="8" spans="1:19" ht="18.75" x14ac:dyDescent="0.45">
      <c r="A8" s="2" t="s">
        <v>197</v>
      </c>
      <c r="C8" s="9" t="s">
        <v>198</v>
      </c>
      <c r="D8" s="9"/>
      <c r="E8" s="8">
        <v>1389403</v>
      </c>
      <c r="G8" s="6">
        <v>350</v>
      </c>
      <c r="H8" s="4"/>
      <c r="I8" s="6">
        <v>0</v>
      </c>
      <c r="J8" s="4"/>
      <c r="K8" s="6">
        <v>0</v>
      </c>
      <c r="L8" s="4"/>
      <c r="M8" s="6">
        <v>0</v>
      </c>
      <c r="O8" s="6">
        <v>486291050</v>
      </c>
      <c r="P8" s="4"/>
      <c r="Q8" s="6">
        <v>12335821</v>
      </c>
      <c r="R8" s="4"/>
      <c r="S8" s="84">
        <v>473955229</v>
      </c>
    </row>
    <row r="9" spans="1:19" ht="18.75" x14ac:dyDescent="0.45">
      <c r="A9" s="2" t="s">
        <v>199</v>
      </c>
      <c r="C9" s="9" t="s">
        <v>200</v>
      </c>
      <c r="D9" s="9"/>
      <c r="E9" s="8">
        <v>1</v>
      </c>
      <c r="G9" s="6">
        <v>125</v>
      </c>
      <c r="H9" s="4"/>
      <c r="I9" s="6">
        <v>0</v>
      </c>
      <c r="J9" s="4"/>
      <c r="K9" s="6">
        <v>0</v>
      </c>
      <c r="L9" s="4"/>
      <c r="M9" s="6">
        <v>0</v>
      </c>
      <c r="O9" s="6">
        <v>125</v>
      </c>
      <c r="P9" s="4"/>
      <c r="Q9" s="6">
        <v>11</v>
      </c>
      <c r="R9" s="4"/>
      <c r="S9" s="84">
        <v>114</v>
      </c>
    </row>
    <row r="10" spans="1:19" ht="18.75" x14ac:dyDescent="0.45">
      <c r="A10" s="2" t="s">
        <v>23</v>
      </c>
      <c r="C10" s="9" t="s">
        <v>201</v>
      </c>
      <c r="D10" s="9"/>
      <c r="E10" s="8">
        <v>1500000</v>
      </c>
      <c r="G10" s="6">
        <v>800</v>
      </c>
      <c r="H10" s="4"/>
      <c r="I10" s="6">
        <v>0</v>
      </c>
      <c r="J10" s="4"/>
      <c r="K10" s="6">
        <v>0</v>
      </c>
      <c r="L10" s="4"/>
      <c r="M10" s="6">
        <v>0</v>
      </c>
      <c r="O10" s="6">
        <v>1200000000</v>
      </c>
      <c r="P10" s="4"/>
      <c r="Q10" s="6">
        <v>0</v>
      </c>
      <c r="R10" s="4"/>
      <c r="S10" s="84">
        <v>1200000000</v>
      </c>
    </row>
    <row r="11" spans="1:19" ht="18.75" x14ac:dyDescent="0.45">
      <c r="A11" s="2" t="s">
        <v>202</v>
      </c>
      <c r="C11" s="9" t="s">
        <v>168</v>
      </c>
      <c r="D11" s="9"/>
      <c r="E11" s="8">
        <v>200000</v>
      </c>
      <c r="G11" s="6">
        <v>1320</v>
      </c>
      <c r="H11" s="4"/>
      <c r="I11" s="6">
        <v>0</v>
      </c>
      <c r="J11" s="4"/>
      <c r="K11" s="6">
        <v>0</v>
      </c>
      <c r="L11" s="4"/>
      <c r="M11" s="6">
        <v>0</v>
      </c>
      <c r="O11" s="6">
        <v>264000000</v>
      </c>
      <c r="P11" s="4"/>
      <c r="Q11" s="6">
        <v>10587771</v>
      </c>
      <c r="R11" s="4"/>
      <c r="S11" s="84">
        <v>253412229</v>
      </c>
    </row>
    <row r="12" spans="1:19" ht="18.75" x14ac:dyDescent="0.45">
      <c r="A12" s="2" t="s">
        <v>19</v>
      </c>
      <c r="C12" s="9" t="s">
        <v>203</v>
      </c>
      <c r="D12" s="9"/>
      <c r="E12" s="8">
        <v>735148</v>
      </c>
      <c r="G12" s="6">
        <v>300</v>
      </c>
      <c r="H12" s="4"/>
      <c r="I12" s="6">
        <v>0</v>
      </c>
      <c r="J12" s="4"/>
      <c r="K12" s="6">
        <v>0</v>
      </c>
      <c r="L12" s="4"/>
      <c r="M12" s="6">
        <v>0</v>
      </c>
      <c r="O12" s="6">
        <v>220544400</v>
      </c>
      <c r="P12" s="4"/>
      <c r="Q12" s="6">
        <v>2242824</v>
      </c>
      <c r="R12" s="4"/>
      <c r="S12" s="84">
        <v>218301576</v>
      </c>
    </row>
    <row r="13" spans="1:19" ht="18.75" x14ac:dyDescent="0.45">
      <c r="A13" s="2" t="s">
        <v>204</v>
      </c>
      <c r="C13" s="9" t="s">
        <v>205</v>
      </c>
      <c r="D13" s="9"/>
      <c r="E13" s="8">
        <v>456117</v>
      </c>
      <c r="G13" s="6">
        <v>1680</v>
      </c>
      <c r="H13" s="4"/>
      <c r="I13" s="6">
        <v>0</v>
      </c>
      <c r="J13" s="4"/>
      <c r="K13" s="6">
        <v>0</v>
      </c>
      <c r="L13" s="4"/>
      <c r="M13" s="6">
        <v>0</v>
      </c>
      <c r="O13" s="6">
        <v>766276560</v>
      </c>
      <c r="P13" s="4"/>
      <c r="Q13" s="6">
        <v>37440223</v>
      </c>
      <c r="R13" s="4"/>
      <c r="S13" s="84">
        <v>728836337</v>
      </c>
    </row>
    <row r="14" spans="1:19" ht="18.75" x14ac:dyDescent="0.45">
      <c r="A14" s="2" t="s">
        <v>206</v>
      </c>
      <c r="C14" s="9" t="s">
        <v>207</v>
      </c>
      <c r="D14" s="9"/>
      <c r="E14" s="8">
        <v>13766</v>
      </c>
      <c r="G14" s="6">
        <v>3000</v>
      </c>
      <c r="H14" s="4"/>
      <c r="I14" s="6">
        <v>0</v>
      </c>
      <c r="J14" s="4"/>
      <c r="K14" s="6">
        <v>0</v>
      </c>
      <c r="L14" s="4"/>
      <c r="M14" s="6">
        <v>0</v>
      </c>
      <c r="O14" s="6">
        <v>41298000</v>
      </c>
      <c r="P14" s="4"/>
      <c r="Q14" s="6">
        <v>0</v>
      </c>
      <c r="R14" s="4"/>
      <c r="S14" s="84">
        <v>41298000</v>
      </c>
    </row>
    <row r="15" spans="1:19" ht="18.75" x14ac:dyDescent="0.45">
      <c r="A15" s="2" t="s">
        <v>208</v>
      </c>
      <c r="C15" s="9" t="s">
        <v>209</v>
      </c>
      <c r="D15" s="9"/>
      <c r="E15" s="8">
        <v>1294</v>
      </c>
      <c r="G15" s="6">
        <v>2000</v>
      </c>
      <c r="H15" s="4"/>
      <c r="I15" s="6">
        <v>0</v>
      </c>
      <c r="J15" s="4"/>
      <c r="K15" s="6">
        <v>0</v>
      </c>
      <c r="L15" s="4"/>
      <c r="M15" s="6">
        <v>0</v>
      </c>
      <c r="O15" s="6">
        <v>2588000</v>
      </c>
      <c r="P15" s="4"/>
      <c r="Q15" s="6">
        <v>0</v>
      </c>
      <c r="R15" s="4"/>
      <c r="S15" s="84">
        <v>2588000</v>
      </c>
    </row>
    <row r="16" spans="1:19" ht="18.75" x14ac:dyDescent="0.45">
      <c r="A16" s="2" t="s">
        <v>210</v>
      </c>
      <c r="C16" s="9" t="s">
        <v>211</v>
      </c>
      <c r="D16" s="9"/>
      <c r="E16" s="8">
        <v>4300</v>
      </c>
      <c r="G16" s="6">
        <v>110</v>
      </c>
      <c r="H16" s="4"/>
      <c r="I16" s="6">
        <v>0</v>
      </c>
      <c r="J16" s="4"/>
      <c r="K16" s="6">
        <v>0</v>
      </c>
      <c r="L16" s="4"/>
      <c r="M16" s="6">
        <v>0</v>
      </c>
      <c r="O16" s="6">
        <v>473000</v>
      </c>
      <c r="P16" s="4"/>
      <c r="Q16" s="6">
        <v>0</v>
      </c>
      <c r="R16" s="4"/>
      <c r="S16" s="84">
        <v>473000</v>
      </c>
    </row>
    <row r="17" spans="1:19" ht="18.75" x14ac:dyDescent="0.45">
      <c r="A17" s="2" t="s">
        <v>212</v>
      </c>
      <c r="C17" s="9" t="s">
        <v>213</v>
      </c>
      <c r="D17" s="9"/>
      <c r="E17" s="8">
        <v>24768</v>
      </c>
      <c r="G17" s="6">
        <v>165</v>
      </c>
      <c r="H17" s="4"/>
      <c r="I17" s="6">
        <v>0</v>
      </c>
      <c r="J17" s="4"/>
      <c r="K17" s="6">
        <v>0</v>
      </c>
      <c r="L17" s="4"/>
      <c r="M17" s="6">
        <v>0</v>
      </c>
      <c r="O17" s="6">
        <v>4086720</v>
      </c>
      <c r="P17" s="4"/>
      <c r="Q17" s="6">
        <v>2797</v>
      </c>
      <c r="R17" s="4"/>
      <c r="S17" s="84">
        <v>4083923</v>
      </c>
    </row>
    <row r="18" spans="1:19" ht="18.75" thickBot="1" x14ac:dyDescent="0.45">
      <c r="G18" s="4"/>
      <c r="H18" s="4"/>
      <c r="I18" s="4"/>
      <c r="J18" s="4"/>
      <c r="K18" s="4"/>
      <c r="L18" s="4"/>
      <c r="M18" s="4"/>
      <c r="O18" s="7">
        <f>SUM(O8:O17)</f>
        <v>2985557855</v>
      </c>
      <c r="P18" s="4"/>
      <c r="Q18" s="7">
        <f>SUM(Q8:Q17)</f>
        <v>62609447</v>
      </c>
      <c r="R18" s="4"/>
      <c r="S18" s="39">
        <f>SUM(S8:S17)</f>
        <v>2922948408</v>
      </c>
    </row>
    <row r="19" spans="1:19" ht="18.75" thickTop="1" x14ac:dyDescent="0.4">
      <c r="O19" s="4"/>
      <c r="P19" s="4"/>
      <c r="Q19" s="4"/>
      <c r="R19" s="4"/>
      <c r="S19" s="4"/>
    </row>
    <row r="21" spans="1:19" x14ac:dyDescent="0.4">
      <c r="O21" s="3"/>
      <c r="Q21" s="3"/>
    </row>
  </sheetData>
  <mergeCells count="8">
    <mergeCell ref="A6:A7"/>
    <mergeCell ref="C7"/>
    <mergeCell ref="C6:G6"/>
    <mergeCell ref="C2:S2"/>
    <mergeCell ref="C3:S3"/>
    <mergeCell ref="C4:S4"/>
    <mergeCell ref="O6:S6"/>
    <mergeCell ref="I6:M6"/>
  </mergeCells>
  <pageMargins left="0.7" right="0.7" top="0.75" bottom="0.75" header="0.3" footer="0.3"/>
  <pageSetup paperSize="9" scale="3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75"/>
  <sheetViews>
    <sheetView rightToLeft="1" view="pageBreakPreview" topLeftCell="A25" zoomScale="89" zoomScaleNormal="60" zoomScaleSheetLayoutView="89" workbookViewId="0">
      <selection activeCell="Q69" sqref="Q69"/>
    </sheetView>
  </sheetViews>
  <sheetFormatPr defaultRowHeight="18" x14ac:dyDescent="0.4"/>
  <cols>
    <col min="1" max="1" width="34.57031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8.710937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6.140625" style="33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38.7109375" style="33" bestFit="1" customWidth="1"/>
    <col min="18" max="18" width="1" style="1" customWidth="1"/>
    <col min="19" max="19" width="9.140625" style="1" customWidth="1"/>
    <col min="20" max="20" width="12.85546875" style="1" bestFit="1" customWidth="1"/>
    <col min="21" max="16384" width="9.140625" style="1"/>
  </cols>
  <sheetData>
    <row r="2" spans="1:20" ht="27.75" x14ac:dyDescent="0.4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20" ht="27.75" x14ac:dyDescent="0.4">
      <c r="A3" s="88" t="s">
        <v>180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20" ht="27.75" x14ac:dyDescent="0.4">
      <c r="A4" s="88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6" spans="1:20" ht="27.75" x14ac:dyDescent="0.4">
      <c r="A6" s="91" t="s">
        <v>3</v>
      </c>
      <c r="C6" s="87" t="s">
        <v>182</v>
      </c>
      <c r="D6" s="87" t="s">
        <v>182</v>
      </c>
      <c r="E6" s="87" t="s">
        <v>182</v>
      </c>
      <c r="F6" s="87" t="s">
        <v>182</v>
      </c>
      <c r="G6" s="87" t="s">
        <v>182</v>
      </c>
      <c r="H6" s="87" t="s">
        <v>182</v>
      </c>
      <c r="I6" s="87" t="s">
        <v>182</v>
      </c>
      <c r="K6" s="87" t="s">
        <v>183</v>
      </c>
      <c r="L6" s="87" t="s">
        <v>183</v>
      </c>
      <c r="M6" s="87" t="s">
        <v>183</v>
      </c>
      <c r="N6" s="87" t="s">
        <v>183</v>
      </c>
      <c r="O6" s="87" t="s">
        <v>183</v>
      </c>
      <c r="P6" s="87" t="s">
        <v>183</v>
      </c>
      <c r="Q6" s="87" t="s">
        <v>183</v>
      </c>
    </row>
    <row r="7" spans="1:20" ht="27.75" x14ac:dyDescent="0.4">
      <c r="A7" s="87" t="s">
        <v>3</v>
      </c>
      <c r="C7" s="24" t="s">
        <v>7</v>
      </c>
      <c r="E7" s="24" t="s">
        <v>214</v>
      </c>
      <c r="G7" s="24" t="s">
        <v>215</v>
      </c>
      <c r="I7" s="24" t="s">
        <v>216</v>
      </c>
      <c r="K7" s="24" t="s">
        <v>7</v>
      </c>
      <c r="M7" s="93" t="s">
        <v>214</v>
      </c>
      <c r="O7" s="90" t="s">
        <v>215</v>
      </c>
      <c r="Q7" s="93" t="s">
        <v>216</v>
      </c>
    </row>
    <row r="8" spans="1:20" ht="18.75" x14ac:dyDescent="0.45">
      <c r="A8" s="2" t="s">
        <v>27</v>
      </c>
      <c r="C8" s="10">
        <v>776660</v>
      </c>
      <c r="D8" s="10"/>
      <c r="E8" s="10">
        <v>96863851056</v>
      </c>
      <c r="F8" s="10"/>
      <c r="G8" s="10">
        <f>E8-I8</f>
        <v>93913718462</v>
      </c>
      <c r="H8" s="10"/>
      <c r="I8" s="10">
        <v>2950132594</v>
      </c>
      <c r="J8" s="10"/>
      <c r="K8" s="10">
        <v>776660</v>
      </c>
      <c r="L8" s="10"/>
      <c r="M8" s="29">
        <v>96863851056</v>
      </c>
      <c r="N8" s="10"/>
      <c r="O8" s="10">
        <f>M8-Q8</f>
        <v>99292763718</v>
      </c>
      <c r="P8" s="10"/>
      <c r="Q8" s="29">
        <v>-2428912662</v>
      </c>
      <c r="T8" s="12"/>
    </row>
    <row r="9" spans="1:20" ht="18.75" x14ac:dyDescent="0.45">
      <c r="A9" s="2" t="s">
        <v>20</v>
      </c>
      <c r="C9" s="10">
        <v>1394767</v>
      </c>
      <c r="D9" s="10"/>
      <c r="E9" s="10">
        <v>6147599716</v>
      </c>
      <c r="F9" s="10"/>
      <c r="G9" s="10">
        <f t="shared" ref="G9:G13" si="0">E9-I9</f>
        <v>7393761667</v>
      </c>
      <c r="H9" s="10"/>
      <c r="I9" s="29">
        <v>-1246161951</v>
      </c>
      <c r="J9" s="10"/>
      <c r="K9" s="10">
        <v>1394767</v>
      </c>
      <c r="L9" s="10"/>
      <c r="M9" s="29">
        <v>6147599716</v>
      </c>
      <c r="N9" s="10"/>
      <c r="O9" s="10">
        <f t="shared" ref="O9:O65" si="1">M9-Q9</f>
        <v>4654252038</v>
      </c>
      <c r="P9" s="10"/>
      <c r="Q9" s="29">
        <v>1493347678</v>
      </c>
    </row>
    <row r="10" spans="1:20" ht="18.75" x14ac:dyDescent="0.45">
      <c r="A10" s="2" t="s">
        <v>17</v>
      </c>
      <c r="C10" s="10">
        <v>325402</v>
      </c>
      <c r="D10" s="10"/>
      <c r="E10" s="10">
        <v>4871395822</v>
      </c>
      <c r="F10" s="10"/>
      <c r="G10" s="10">
        <f t="shared" si="0"/>
        <v>4819752632</v>
      </c>
      <c r="H10" s="10"/>
      <c r="I10" s="29">
        <v>51643190</v>
      </c>
      <c r="J10" s="10"/>
      <c r="K10" s="10">
        <v>325402</v>
      </c>
      <c r="L10" s="10"/>
      <c r="M10" s="29">
        <v>4871395822</v>
      </c>
      <c r="N10" s="10"/>
      <c r="O10" s="10">
        <f t="shared" si="1"/>
        <v>4833024807</v>
      </c>
      <c r="P10" s="10"/>
      <c r="Q10" s="29">
        <v>38371015</v>
      </c>
    </row>
    <row r="11" spans="1:20" ht="18.75" x14ac:dyDescent="0.45">
      <c r="A11" s="2" t="s">
        <v>25</v>
      </c>
      <c r="C11" s="10">
        <v>303736</v>
      </c>
      <c r="D11" s="10"/>
      <c r="E11" s="10">
        <v>10290034437</v>
      </c>
      <c r="F11" s="10"/>
      <c r="G11" s="10">
        <f t="shared" si="0"/>
        <v>10190897781</v>
      </c>
      <c r="H11" s="10"/>
      <c r="I11" s="29">
        <v>99136656</v>
      </c>
      <c r="J11" s="10"/>
      <c r="K11" s="10">
        <v>303736</v>
      </c>
      <c r="L11" s="10"/>
      <c r="M11" s="29">
        <v>10290034437</v>
      </c>
      <c r="N11" s="10"/>
      <c r="O11" s="10">
        <f t="shared" si="1"/>
        <v>10266254767</v>
      </c>
      <c r="P11" s="10"/>
      <c r="Q11" s="29">
        <v>23779670</v>
      </c>
    </row>
    <row r="12" spans="1:20" ht="18.75" x14ac:dyDescent="0.45">
      <c r="A12" s="2" t="s">
        <v>22</v>
      </c>
      <c r="C12" s="10">
        <v>52934657</v>
      </c>
      <c r="D12" s="10"/>
      <c r="E12" s="10">
        <v>606705092468</v>
      </c>
      <c r="F12" s="10"/>
      <c r="G12" s="10">
        <f t="shared" si="0"/>
        <v>606335380565</v>
      </c>
      <c r="H12" s="10"/>
      <c r="I12" s="29">
        <v>369711903</v>
      </c>
      <c r="J12" s="10"/>
      <c r="K12" s="10">
        <v>52934657</v>
      </c>
      <c r="L12" s="10"/>
      <c r="M12" s="29">
        <v>606705092468</v>
      </c>
      <c r="N12" s="10"/>
      <c r="O12" s="10">
        <f t="shared" si="1"/>
        <v>609206004823</v>
      </c>
      <c r="P12" s="10"/>
      <c r="Q12" s="29">
        <v>-2500912355</v>
      </c>
    </row>
    <row r="13" spans="1:20" ht="18.75" x14ac:dyDescent="0.45">
      <c r="A13" s="2" t="s">
        <v>23</v>
      </c>
      <c r="C13" s="10">
        <v>1800000</v>
      </c>
      <c r="D13" s="10"/>
      <c r="E13" s="10">
        <v>28646532900</v>
      </c>
      <c r="F13" s="10"/>
      <c r="G13" s="10">
        <f t="shared" si="0"/>
        <v>28638498230</v>
      </c>
      <c r="H13" s="10"/>
      <c r="I13" s="29">
        <v>8034670</v>
      </c>
      <c r="J13" s="10"/>
      <c r="K13" s="10">
        <v>1800000</v>
      </c>
      <c r="L13" s="10"/>
      <c r="M13" s="29">
        <v>28646532900</v>
      </c>
      <c r="N13" s="10"/>
      <c r="O13" s="10">
        <f t="shared" si="1"/>
        <v>27889682096</v>
      </c>
      <c r="P13" s="10"/>
      <c r="Q13" s="29">
        <v>756850804</v>
      </c>
    </row>
    <row r="14" spans="1:20" ht="18.75" x14ac:dyDescent="0.45">
      <c r="A14" s="2" t="s">
        <v>217</v>
      </c>
      <c r="C14" s="10">
        <v>0</v>
      </c>
      <c r="D14" s="10"/>
      <c r="E14" s="10">
        <v>0</v>
      </c>
      <c r="F14" s="10"/>
      <c r="G14" s="10">
        <v>0</v>
      </c>
      <c r="H14" s="10"/>
      <c r="I14" s="29">
        <v>0</v>
      </c>
      <c r="J14" s="10"/>
      <c r="K14" s="10">
        <v>0</v>
      </c>
      <c r="L14" s="10"/>
      <c r="M14" s="29">
        <v>0</v>
      </c>
      <c r="N14" s="10"/>
      <c r="O14" s="10">
        <v>0</v>
      </c>
      <c r="P14" s="10"/>
      <c r="Q14" s="29">
        <v>1557381766</v>
      </c>
    </row>
    <row r="15" spans="1:20" ht="18.75" x14ac:dyDescent="0.45">
      <c r="A15" s="2" t="s">
        <v>218</v>
      </c>
      <c r="C15" s="10">
        <v>0</v>
      </c>
      <c r="D15" s="10"/>
      <c r="E15" s="10">
        <v>0</v>
      </c>
      <c r="F15" s="10"/>
      <c r="G15" s="10">
        <v>0</v>
      </c>
      <c r="H15" s="10"/>
      <c r="I15" s="10">
        <v>0</v>
      </c>
      <c r="J15" s="10"/>
      <c r="K15" s="10">
        <v>0</v>
      </c>
      <c r="L15" s="10"/>
      <c r="M15" s="29">
        <v>0</v>
      </c>
      <c r="N15" s="10"/>
      <c r="O15" s="10">
        <v>0</v>
      </c>
      <c r="P15" s="10"/>
      <c r="Q15" s="29">
        <v>31293402</v>
      </c>
    </row>
    <row r="16" spans="1:20" ht="18.75" x14ac:dyDescent="0.45">
      <c r="A16" s="2" t="s">
        <v>219</v>
      </c>
      <c r="C16" s="10">
        <v>0</v>
      </c>
      <c r="D16" s="10"/>
      <c r="E16" s="10">
        <v>0</v>
      </c>
      <c r="F16" s="10"/>
      <c r="G16" s="10">
        <v>0</v>
      </c>
      <c r="H16" s="10"/>
      <c r="I16" s="10">
        <v>0</v>
      </c>
      <c r="J16" s="10"/>
      <c r="K16" s="10">
        <v>0</v>
      </c>
      <c r="L16" s="10"/>
      <c r="M16" s="29">
        <v>0</v>
      </c>
      <c r="N16" s="10"/>
      <c r="O16" s="10">
        <v>0</v>
      </c>
      <c r="P16" s="10"/>
      <c r="Q16" s="29">
        <v>176922204</v>
      </c>
    </row>
    <row r="17" spans="1:17" ht="18.75" x14ac:dyDescent="0.45">
      <c r="A17" s="2" t="s">
        <v>220</v>
      </c>
      <c r="C17" s="10">
        <v>0</v>
      </c>
      <c r="D17" s="10"/>
      <c r="E17" s="10">
        <v>0</v>
      </c>
      <c r="F17" s="10"/>
      <c r="G17" s="10">
        <v>0</v>
      </c>
      <c r="H17" s="10"/>
      <c r="I17" s="10">
        <v>0</v>
      </c>
      <c r="J17" s="10"/>
      <c r="K17" s="10">
        <v>0</v>
      </c>
      <c r="L17" s="10"/>
      <c r="M17" s="29">
        <v>0</v>
      </c>
      <c r="N17" s="10"/>
      <c r="O17" s="10">
        <v>0</v>
      </c>
      <c r="P17" s="10"/>
      <c r="Q17" s="29">
        <v>-2553625876</v>
      </c>
    </row>
    <row r="18" spans="1:17" ht="18.75" x14ac:dyDescent="0.45">
      <c r="A18" s="2" t="s">
        <v>221</v>
      </c>
      <c r="C18" s="10">
        <v>0</v>
      </c>
      <c r="D18" s="10"/>
      <c r="E18" s="10">
        <v>0</v>
      </c>
      <c r="F18" s="10"/>
      <c r="G18" s="10">
        <v>0</v>
      </c>
      <c r="H18" s="10"/>
      <c r="I18" s="10">
        <v>0</v>
      </c>
      <c r="J18" s="10"/>
      <c r="K18" s="10">
        <v>0</v>
      </c>
      <c r="L18" s="10"/>
      <c r="M18" s="29">
        <v>0</v>
      </c>
      <c r="N18" s="10"/>
      <c r="O18" s="10">
        <v>0</v>
      </c>
      <c r="P18" s="10"/>
      <c r="Q18" s="29">
        <v>454687494</v>
      </c>
    </row>
    <row r="19" spans="1:17" ht="18.75" x14ac:dyDescent="0.45">
      <c r="A19" s="2" t="s">
        <v>222</v>
      </c>
      <c r="C19" s="10">
        <v>0</v>
      </c>
      <c r="D19" s="10"/>
      <c r="E19" s="10">
        <v>0</v>
      </c>
      <c r="F19" s="10"/>
      <c r="G19" s="10">
        <v>0</v>
      </c>
      <c r="H19" s="10"/>
      <c r="I19" s="10">
        <v>0</v>
      </c>
      <c r="J19" s="10"/>
      <c r="K19" s="10">
        <v>0</v>
      </c>
      <c r="L19" s="10"/>
      <c r="M19" s="29">
        <v>0</v>
      </c>
      <c r="N19" s="10"/>
      <c r="O19" s="10">
        <v>0</v>
      </c>
      <c r="P19" s="10"/>
      <c r="Q19" s="29">
        <v>227140489</v>
      </c>
    </row>
    <row r="20" spans="1:17" ht="18.75" x14ac:dyDescent="0.45">
      <c r="A20" s="2" t="s">
        <v>202</v>
      </c>
      <c r="C20" s="10">
        <v>0</v>
      </c>
      <c r="D20" s="10"/>
      <c r="E20" s="10">
        <v>0</v>
      </c>
      <c r="F20" s="10"/>
      <c r="G20" s="10">
        <v>0</v>
      </c>
      <c r="H20" s="10"/>
      <c r="I20" s="10">
        <v>0</v>
      </c>
      <c r="J20" s="10"/>
      <c r="K20" s="10">
        <v>0</v>
      </c>
      <c r="L20" s="10"/>
      <c r="M20" s="29">
        <v>0</v>
      </c>
      <c r="N20" s="10"/>
      <c r="O20" s="10">
        <v>0</v>
      </c>
      <c r="P20" s="10"/>
      <c r="Q20" s="29">
        <v>142331079</v>
      </c>
    </row>
    <row r="21" spans="1:17" ht="18.75" x14ac:dyDescent="0.45">
      <c r="A21" s="2" t="s">
        <v>223</v>
      </c>
      <c r="C21" s="10">
        <v>0</v>
      </c>
      <c r="D21" s="10"/>
      <c r="E21" s="10">
        <v>0</v>
      </c>
      <c r="F21" s="10"/>
      <c r="G21" s="10">
        <v>0</v>
      </c>
      <c r="H21" s="10"/>
      <c r="I21" s="10">
        <v>0</v>
      </c>
      <c r="J21" s="10"/>
      <c r="K21" s="10">
        <v>0</v>
      </c>
      <c r="L21" s="10"/>
      <c r="M21" s="29">
        <v>0</v>
      </c>
      <c r="N21" s="10"/>
      <c r="O21" s="10">
        <v>0</v>
      </c>
      <c r="P21" s="10"/>
      <c r="Q21" s="29">
        <v>564007</v>
      </c>
    </row>
    <row r="22" spans="1:17" ht="18.75" x14ac:dyDescent="0.45">
      <c r="A22" s="2" t="s">
        <v>224</v>
      </c>
      <c r="C22" s="10">
        <v>0</v>
      </c>
      <c r="D22" s="10"/>
      <c r="E22" s="10">
        <v>0</v>
      </c>
      <c r="F22" s="10"/>
      <c r="G22" s="10">
        <v>0</v>
      </c>
      <c r="H22" s="10"/>
      <c r="I22" s="10">
        <v>0</v>
      </c>
      <c r="J22" s="10"/>
      <c r="K22" s="10">
        <v>0</v>
      </c>
      <c r="L22" s="10"/>
      <c r="M22" s="29">
        <v>0</v>
      </c>
      <c r="N22" s="10"/>
      <c r="O22" s="10">
        <v>0</v>
      </c>
      <c r="P22" s="10"/>
      <c r="Q22" s="29">
        <v>-270505924</v>
      </c>
    </row>
    <row r="23" spans="1:17" ht="18.75" x14ac:dyDescent="0.45">
      <c r="A23" s="2" t="s">
        <v>225</v>
      </c>
      <c r="C23" s="10">
        <v>0</v>
      </c>
      <c r="D23" s="10"/>
      <c r="E23" s="10">
        <v>0</v>
      </c>
      <c r="F23" s="10"/>
      <c r="G23" s="10">
        <v>0</v>
      </c>
      <c r="H23" s="10"/>
      <c r="I23" s="10">
        <v>0</v>
      </c>
      <c r="J23" s="10"/>
      <c r="K23" s="10">
        <v>0</v>
      </c>
      <c r="L23" s="10"/>
      <c r="M23" s="29">
        <v>0</v>
      </c>
      <c r="N23" s="10"/>
      <c r="O23" s="10">
        <v>0</v>
      </c>
      <c r="P23" s="10"/>
      <c r="Q23" s="29">
        <v>24613131</v>
      </c>
    </row>
    <row r="24" spans="1:17" ht="18.75" x14ac:dyDescent="0.45">
      <c r="A24" s="2" t="s">
        <v>204</v>
      </c>
      <c r="C24" s="10">
        <v>0</v>
      </c>
      <c r="D24" s="10"/>
      <c r="E24" s="10">
        <v>0</v>
      </c>
      <c r="F24" s="10"/>
      <c r="G24" s="10">
        <v>0</v>
      </c>
      <c r="H24" s="10"/>
      <c r="I24" s="10">
        <v>0</v>
      </c>
      <c r="J24" s="10"/>
      <c r="K24" s="10">
        <v>0</v>
      </c>
      <c r="L24" s="10"/>
      <c r="M24" s="29">
        <v>0</v>
      </c>
      <c r="N24" s="10"/>
      <c r="O24" s="10">
        <v>0</v>
      </c>
      <c r="P24" s="10"/>
      <c r="Q24" s="29">
        <v>1083112082</v>
      </c>
    </row>
    <row r="25" spans="1:17" ht="18.75" x14ac:dyDescent="0.45">
      <c r="A25" s="2" t="s">
        <v>226</v>
      </c>
      <c r="C25" s="10">
        <v>0</v>
      </c>
      <c r="D25" s="10"/>
      <c r="E25" s="10">
        <v>0</v>
      </c>
      <c r="F25" s="10"/>
      <c r="G25" s="10">
        <v>0</v>
      </c>
      <c r="H25" s="10"/>
      <c r="I25" s="10">
        <v>0</v>
      </c>
      <c r="J25" s="10"/>
      <c r="K25" s="10">
        <v>0</v>
      </c>
      <c r="L25" s="10"/>
      <c r="M25" s="29">
        <v>0</v>
      </c>
      <c r="N25" s="10"/>
      <c r="O25" s="10">
        <v>0</v>
      </c>
      <c r="P25" s="10"/>
      <c r="Q25" s="29">
        <v>-143846187</v>
      </c>
    </row>
    <row r="26" spans="1:17" ht="18.75" x14ac:dyDescent="0.45">
      <c r="A26" s="2" t="s">
        <v>227</v>
      </c>
      <c r="C26" s="10">
        <v>0</v>
      </c>
      <c r="D26" s="10"/>
      <c r="E26" s="10">
        <v>0</v>
      </c>
      <c r="F26" s="10"/>
      <c r="G26" s="10">
        <v>0</v>
      </c>
      <c r="H26" s="10"/>
      <c r="I26" s="10">
        <v>0</v>
      </c>
      <c r="J26" s="10"/>
      <c r="K26" s="10">
        <v>0</v>
      </c>
      <c r="L26" s="10"/>
      <c r="M26" s="29">
        <v>0</v>
      </c>
      <c r="N26" s="10"/>
      <c r="O26" s="10">
        <v>0</v>
      </c>
      <c r="P26" s="10"/>
      <c r="Q26" s="29">
        <v>-44013097</v>
      </c>
    </row>
    <row r="27" spans="1:17" ht="18.75" x14ac:dyDescent="0.45">
      <c r="A27" s="2" t="s">
        <v>228</v>
      </c>
      <c r="C27" s="10">
        <v>0</v>
      </c>
      <c r="D27" s="10"/>
      <c r="E27" s="10">
        <v>0</v>
      </c>
      <c r="F27" s="10"/>
      <c r="G27" s="10">
        <v>0</v>
      </c>
      <c r="H27" s="10"/>
      <c r="I27" s="10">
        <v>0</v>
      </c>
      <c r="J27" s="10"/>
      <c r="K27" s="10">
        <v>0</v>
      </c>
      <c r="L27" s="10"/>
      <c r="M27" s="29">
        <v>0</v>
      </c>
      <c r="N27" s="10"/>
      <c r="O27" s="10">
        <v>0</v>
      </c>
      <c r="P27" s="10"/>
      <c r="Q27" s="29">
        <v>53014127</v>
      </c>
    </row>
    <row r="28" spans="1:17" ht="18.75" x14ac:dyDescent="0.45">
      <c r="A28" s="2" t="s">
        <v>229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v>0</v>
      </c>
      <c r="J28" s="10"/>
      <c r="K28" s="10">
        <v>0</v>
      </c>
      <c r="L28" s="10"/>
      <c r="M28" s="29">
        <v>0</v>
      </c>
      <c r="N28" s="10"/>
      <c r="O28" s="10">
        <v>0</v>
      </c>
      <c r="P28" s="10"/>
      <c r="Q28" s="29">
        <v>150948419</v>
      </c>
    </row>
    <row r="29" spans="1:17" ht="18.75" x14ac:dyDescent="0.45">
      <c r="A29" s="2" t="s">
        <v>230</v>
      </c>
      <c r="C29" s="10">
        <v>0</v>
      </c>
      <c r="D29" s="10"/>
      <c r="E29" s="10">
        <v>0</v>
      </c>
      <c r="F29" s="10"/>
      <c r="G29" s="10">
        <v>0</v>
      </c>
      <c r="H29" s="10"/>
      <c r="I29" s="10">
        <v>0</v>
      </c>
      <c r="J29" s="10"/>
      <c r="K29" s="10">
        <v>0</v>
      </c>
      <c r="L29" s="10"/>
      <c r="M29" s="29">
        <v>0</v>
      </c>
      <c r="N29" s="10"/>
      <c r="O29" s="10">
        <v>0</v>
      </c>
      <c r="P29" s="10"/>
      <c r="Q29" s="29">
        <v>-510554697</v>
      </c>
    </row>
    <row r="30" spans="1:17" ht="18.75" x14ac:dyDescent="0.45">
      <c r="A30" s="2" t="s">
        <v>231</v>
      </c>
      <c r="C30" s="10">
        <v>0</v>
      </c>
      <c r="D30" s="10"/>
      <c r="E30" s="10">
        <v>0</v>
      </c>
      <c r="F30" s="10"/>
      <c r="G30" s="10">
        <v>0</v>
      </c>
      <c r="H30" s="10"/>
      <c r="I30" s="10">
        <v>0</v>
      </c>
      <c r="J30" s="10"/>
      <c r="K30" s="10">
        <v>0</v>
      </c>
      <c r="L30" s="10"/>
      <c r="M30" s="29">
        <v>0</v>
      </c>
      <c r="N30" s="10"/>
      <c r="O30" s="10">
        <v>0</v>
      </c>
      <c r="P30" s="10"/>
      <c r="Q30" s="29">
        <v>-541877459</v>
      </c>
    </row>
    <row r="31" spans="1:17" ht="18.75" x14ac:dyDescent="0.45">
      <c r="A31" s="2" t="s">
        <v>232</v>
      </c>
      <c r="C31" s="10">
        <v>0</v>
      </c>
      <c r="D31" s="10"/>
      <c r="E31" s="10">
        <v>0</v>
      </c>
      <c r="F31" s="10"/>
      <c r="G31" s="10">
        <v>0</v>
      </c>
      <c r="H31" s="10"/>
      <c r="I31" s="10">
        <v>0</v>
      </c>
      <c r="J31" s="10"/>
      <c r="K31" s="10">
        <v>0</v>
      </c>
      <c r="L31" s="10"/>
      <c r="M31" s="29">
        <v>0</v>
      </c>
      <c r="N31" s="10"/>
      <c r="O31" s="10">
        <v>0</v>
      </c>
      <c r="P31" s="10"/>
      <c r="Q31" s="29">
        <v>-4916</v>
      </c>
    </row>
    <row r="32" spans="1:17" ht="18.75" x14ac:dyDescent="0.45">
      <c r="A32" s="2" t="s">
        <v>233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v>0</v>
      </c>
      <c r="J32" s="10"/>
      <c r="K32" s="10">
        <v>0</v>
      </c>
      <c r="L32" s="10"/>
      <c r="M32" s="29">
        <v>0</v>
      </c>
      <c r="N32" s="10"/>
      <c r="O32" s="10">
        <v>0</v>
      </c>
      <c r="P32" s="10"/>
      <c r="Q32" s="29">
        <v>-8763334</v>
      </c>
    </row>
    <row r="33" spans="1:17" ht="18.75" x14ac:dyDescent="0.45">
      <c r="A33" s="2" t="s">
        <v>234</v>
      </c>
      <c r="C33" s="10">
        <v>0</v>
      </c>
      <c r="D33" s="10"/>
      <c r="E33" s="10">
        <v>0</v>
      </c>
      <c r="F33" s="10"/>
      <c r="G33" s="10">
        <v>0</v>
      </c>
      <c r="H33" s="10"/>
      <c r="I33" s="10">
        <v>0</v>
      </c>
      <c r="J33" s="10"/>
      <c r="K33" s="10">
        <v>0</v>
      </c>
      <c r="L33" s="10"/>
      <c r="M33" s="29">
        <v>0</v>
      </c>
      <c r="N33" s="10"/>
      <c r="O33" s="10">
        <v>0</v>
      </c>
      <c r="P33" s="10"/>
      <c r="Q33" s="29">
        <v>-33001</v>
      </c>
    </row>
    <row r="34" spans="1:17" ht="18.75" x14ac:dyDescent="0.45">
      <c r="A34" s="2" t="s">
        <v>208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v>0</v>
      </c>
      <c r="J34" s="10"/>
      <c r="K34" s="10">
        <v>0</v>
      </c>
      <c r="L34" s="10"/>
      <c r="M34" s="29">
        <v>0</v>
      </c>
      <c r="N34" s="10"/>
      <c r="O34" s="10">
        <v>0</v>
      </c>
      <c r="P34" s="10"/>
      <c r="Q34" s="29">
        <v>3889443</v>
      </c>
    </row>
    <row r="35" spans="1:17" ht="18.75" x14ac:dyDescent="0.45">
      <c r="A35" s="2" t="s">
        <v>235</v>
      </c>
      <c r="C35" s="10">
        <v>0</v>
      </c>
      <c r="D35" s="10"/>
      <c r="E35" s="10">
        <v>0</v>
      </c>
      <c r="F35" s="10"/>
      <c r="G35" s="10">
        <v>0</v>
      </c>
      <c r="H35" s="10"/>
      <c r="I35" s="10">
        <v>0</v>
      </c>
      <c r="J35" s="10"/>
      <c r="K35" s="10">
        <v>0</v>
      </c>
      <c r="L35" s="10"/>
      <c r="M35" s="29">
        <v>0</v>
      </c>
      <c r="N35" s="10"/>
      <c r="O35" s="10">
        <v>0</v>
      </c>
      <c r="P35" s="10"/>
      <c r="Q35" s="29">
        <v>-28954813</v>
      </c>
    </row>
    <row r="36" spans="1:17" ht="18.75" x14ac:dyDescent="0.45">
      <c r="A36" s="2" t="s">
        <v>210</v>
      </c>
      <c r="C36" s="10">
        <v>0</v>
      </c>
      <c r="D36" s="10"/>
      <c r="E36" s="10">
        <v>0</v>
      </c>
      <c r="F36" s="10"/>
      <c r="G36" s="10">
        <v>0</v>
      </c>
      <c r="H36" s="10"/>
      <c r="I36" s="10">
        <v>0</v>
      </c>
      <c r="J36" s="10"/>
      <c r="K36" s="10">
        <v>0</v>
      </c>
      <c r="L36" s="10"/>
      <c r="M36" s="29">
        <v>0</v>
      </c>
      <c r="N36" s="10"/>
      <c r="O36" s="10">
        <v>0</v>
      </c>
      <c r="P36" s="10"/>
      <c r="Q36" s="29">
        <v>510</v>
      </c>
    </row>
    <row r="37" spans="1:17" ht="18.75" x14ac:dyDescent="0.45">
      <c r="A37" s="2" t="s">
        <v>236</v>
      </c>
      <c r="C37" s="10">
        <v>0</v>
      </c>
      <c r="D37" s="10"/>
      <c r="E37" s="10">
        <v>0</v>
      </c>
      <c r="F37" s="10"/>
      <c r="G37" s="10">
        <v>0</v>
      </c>
      <c r="H37" s="10"/>
      <c r="I37" s="10">
        <v>0</v>
      </c>
      <c r="J37" s="10"/>
      <c r="K37" s="10">
        <v>0</v>
      </c>
      <c r="L37" s="10"/>
      <c r="M37" s="29">
        <v>0</v>
      </c>
      <c r="N37" s="10"/>
      <c r="O37" s="10">
        <v>0</v>
      </c>
      <c r="P37" s="10"/>
      <c r="Q37" s="29">
        <v>21344052</v>
      </c>
    </row>
    <row r="38" spans="1:17" ht="18.75" x14ac:dyDescent="0.45">
      <c r="A38" s="2" t="s">
        <v>237</v>
      </c>
      <c r="C38" s="10">
        <v>0</v>
      </c>
      <c r="D38" s="10"/>
      <c r="E38" s="10">
        <v>0</v>
      </c>
      <c r="F38" s="10"/>
      <c r="G38" s="10">
        <v>0</v>
      </c>
      <c r="H38" s="10"/>
      <c r="I38" s="10">
        <v>0</v>
      </c>
      <c r="J38" s="10"/>
      <c r="K38" s="10">
        <v>0</v>
      </c>
      <c r="L38" s="10"/>
      <c r="M38" s="29">
        <v>0</v>
      </c>
      <c r="N38" s="10"/>
      <c r="O38" s="10">
        <v>0</v>
      </c>
      <c r="P38" s="10"/>
      <c r="Q38" s="29">
        <v>3966</v>
      </c>
    </row>
    <row r="39" spans="1:17" ht="18.75" x14ac:dyDescent="0.45">
      <c r="A39" s="2" t="s">
        <v>197</v>
      </c>
      <c r="C39" s="10">
        <v>0</v>
      </c>
      <c r="D39" s="10"/>
      <c r="E39" s="10">
        <v>0</v>
      </c>
      <c r="F39" s="10"/>
      <c r="G39" s="10">
        <v>0</v>
      </c>
      <c r="H39" s="10"/>
      <c r="I39" s="10">
        <v>0</v>
      </c>
      <c r="J39" s="10"/>
      <c r="K39" s="10">
        <v>0</v>
      </c>
      <c r="L39" s="10"/>
      <c r="M39" s="29">
        <v>0</v>
      </c>
      <c r="N39" s="10"/>
      <c r="O39" s="10">
        <v>0</v>
      </c>
      <c r="P39" s="10"/>
      <c r="Q39" s="29">
        <v>805693493</v>
      </c>
    </row>
    <row r="40" spans="1:17" ht="18.75" x14ac:dyDescent="0.45">
      <c r="A40" s="2" t="s">
        <v>238</v>
      </c>
      <c r="C40" s="10">
        <v>0</v>
      </c>
      <c r="D40" s="10"/>
      <c r="E40" s="10">
        <v>0</v>
      </c>
      <c r="F40" s="10"/>
      <c r="G40" s="10">
        <v>0</v>
      </c>
      <c r="H40" s="10"/>
      <c r="I40" s="10">
        <v>0</v>
      </c>
      <c r="J40" s="10"/>
      <c r="K40" s="10">
        <v>0</v>
      </c>
      <c r="L40" s="10"/>
      <c r="M40" s="29">
        <v>0</v>
      </c>
      <c r="N40" s="10"/>
      <c r="O40" s="10">
        <v>0</v>
      </c>
      <c r="P40" s="10"/>
      <c r="Q40" s="29">
        <v>55868592</v>
      </c>
    </row>
    <row r="41" spans="1:17" ht="18.75" x14ac:dyDescent="0.45">
      <c r="A41" s="2" t="s">
        <v>199</v>
      </c>
      <c r="C41" s="10">
        <v>0</v>
      </c>
      <c r="D41" s="10"/>
      <c r="E41" s="10">
        <v>0</v>
      </c>
      <c r="F41" s="10"/>
      <c r="G41" s="10">
        <v>0</v>
      </c>
      <c r="H41" s="10"/>
      <c r="I41" s="10">
        <v>0</v>
      </c>
      <c r="J41" s="10"/>
      <c r="K41" s="10">
        <v>0</v>
      </c>
      <c r="L41" s="10"/>
      <c r="M41" s="29">
        <v>0</v>
      </c>
      <c r="N41" s="10"/>
      <c r="O41" s="10">
        <v>0</v>
      </c>
      <c r="P41" s="10"/>
      <c r="Q41" s="29">
        <v>376049272</v>
      </c>
    </row>
    <row r="42" spans="1:17" ht="18.75" x14ac:dyDescent="0.45">
      <c r="A42" s="2" t="s">
        <v>239</v>
      </c>
      <c r="C42" s="10">
        <v>0</v>
      </c>
      <c r="D42" s="10"/>
      <c r="E42" s="10">
        <v>0</v>
      </c>
      <c r="F42" s="10"/>
      <c r="G42" s="10">
        <v>0</v>
      </c>
      <c r="H42" s="10"/>
      <c r="I42" s="10">
        <v>0</v>
      </c>
      <c r="J42" s="10"/>
      <c r="K42" s="10">
        <v>0</v>
      </c>
      <c r="L42" s="10"/>
      <c r="M42" s="29">
        <v>0</v>
      </c>
      <c r="N42" s="10"/>
      <c r="O42" s="10">
        <v>0</v>
      </c>
      <c r="P42" s="10"/>
      <c r="Q42" s="29">
        <v>67924444</v>
      </c>
    </row>
    <row r="43" spans="1:17" ht="18.75" x14ac:dyDescent="0.45">
      <c r="A43" s="2" t="s">
        <v>240</v>
      </c>
      <c r="C43" s="10">
        <v>0</v>
      </c>
      <c r="D43" s="10"/>
      <c r="E43" s="10">
        <v>0</v>
      </c>
      <c r="F43" s="10"/>
      <c r="G43" s="10">
        <v>0</v>
      </c>
      <c r="H43" s="10"/>
      <c r="I43" s="10">
        <v>0</v>
      </c>
      <c r="J43" s="10"/>
      <c r="K43" s="10">
        <v>0</v>
      </c>
      <c r="L43" s="10"/>
      <c r="M43" s="29">
        <v>0</v>
      </c>
      <c r="N43" s="10"/>
      <c r="O43" s="10">
        <v>0</v>
      </c>
      <c r="P43" s="10"/>
      <c r="Q43" s="29">
        <v>-90332041</v>
      </c>
    </row>
    <row r="44" spans="1:17" ht="18.75" x14ac:dyDescent="0.45">
      <c r="A44" s="2" t="s">
        <v>241</v>
      </c>
      <c r="C44" s="10">
        <v>0</v>
      </c>
      <c r="D44" s="10"/>
      <c r="E44" s="10">
        <v>0</v>
      </c>
      <c r="F44" s="10"/>
      <c r="G44" s="10">
        <v>0</v>
      </c>
      <c r="H44" s="10"/>
      <c r="I44" s="10">
        <v>0</v>
      </c>
      <c r="J44" s="10"/>
      <c r="K44" s="10">
        <v>0</v>
      </c>
      <c r="L44" s="10"/>
      <c r="M44" s="29">
        <v>0</v>
      </c>
      <c r="N44" s="10"/>
      <c r="O44" s="10">
        <v>0</v>
      </c>
      <c r="P44" s="10"/>
      <c r="Q44" s="29">
        <v>-172174320</v>
      </c>
    </row>
    <row r="45" spans="1:17" ht="18.75" x14ac:dyDescent="0.45">
      <c r="A45" s="2" t="s">
        <v>242</v>
      </c>
      <c r="C45" s="10">
        <v>0</v>
      </c>
      <c r="D45" s="10"/>
      <c r="E45" s="10">
        <v>0</v>
      </c>
      <c r="F45" s="10"/>
      <c r="G45" s="10">
        <v>0</v>
      </c>
      <c r="H45" s="10"/>
      <c r="I45" s="10">
        <v>0</v>
      </c>
      <c r="J45" s="10"/>
      <c r="K45" s="10">
        <v>0</v>
      </c>
      <c r="L45" s="10"/>
      <c r="M45" s="29">
        <v>0</v>
      </c>
      <c r="N45" s="10"/>
      <c r="O45" s="10">
        <v>0</v>
      </c>
      <c r="P45" s="10"/>
      <c r="Q45" s="29">
        <v>208285982</v>
      </c>
    </row>
    <row r="46" spans="1:17" ht="18.75" x14ac:dyDescent="0.45">
      <c r="A46" s="2" t="s">
        <v>243</v>
      </c>
      <c r="C46" s="10">
        <v>0</v>
      </c>
      <c r="D46" s="10"/>
      <c r="E46" s="10">
        <v>0</v>
      </c>
      <c r="F46" s="10"/>
      <c r="G46" s="10">
        <v>0</v>
      </c>
      <c r="H46" s="10"/>
      <c r="I46" s="10">
        <v>0</v>
      </c>
      <c r="J46" s="10"/>
      <c r="K46" s="10">
        <v>0</v>
      </c>
      <c r="L46" s="10"/>
      <c r="M46" s="29">
        <v>0</v>
      </c>
      <c r="N46" s="10"/>
      <c r="O46" s="10">
        <v>0</v>
      </c>
      <c r="P46" s="10"/>
      <c r="Q46" s="29">
        <v>-136727614</v>
      </c>
    </row>
    <row r="47" spans="1:17" ht="18.75" x14ac:dyDescent="0.45">
      <c r="A47" s="2" t="s">
        <v>19</v>
      </c>
      <c r="C47" s="10">
        <v>0</v>
      </c>
      <c r="D47" s="10"/>
      <c r="E47" s="10">
        <v>0</v>
      </c>
      <c r="F47" s="10"/>
      <c r="G47" s="10">
        <v>-125704210</v>
      </c>
      <c r="H47" s="10"/>
      <c r="I47" s="29">
        <v>125704210</v>
      </c>
      <c r="J47" s="10"/>
      <c r="K47" s="10">
        <v>0</v>
      </c>
      <c r="L47" s="10"/>
      <c r="M47" s="29">
        <v>0</v>
      </c>
      <c r="N47" s="10"/>
      <c r="O47" s="10">
        <v>0</v>
      </c>
      <c r="P47" s="10"/>
      <c r="Q47" s="29">
        <v>0</v>
      </c>
    </row>
    <row r="48" spans="1:17" ht="18.75" x14ac:dyDescent="0.45">
      <c r="A48" s="2" t="s">
        <v>15</v>
      </c>
      <c r="C48" s="10">
        <v>0</v>
      </c>
      <c r="D48" s="10"/>
      <c r="E48" s="10">
        <v>0</v>
      </c>
      <c r="F48" s="10"/>
      <c r="G48" s="10">
        <v>175700859</v>
      </c>
      <c r="H48" s="10"/>
      <c r="I48" s="29">
        <v>-175700859</v>
      </c>
      <c r="J48" s="10"/>
      <c r="K48" s="10">
        <v>0</v>
      </c>
      <c r="L48" s="10"/>
      <c r="M48" s="29">
        <v>0</v>
      </c>
      <c r="N48" s="10"/>
      <c r="O48" s="10">
        <v>0</v>
      </c>
      <c r="P48" s="10"/>
      <c r="Q48" s="29">
        <v>0</v>
      </c>
    </row>
    <row r="49" spans="1:17" ht="18.75" x14ac:dyDescent="0.45">
      <c r="A49" s="2" t="s">
        <v>85</v>
      </c>
      <c r="C49" s="10">
        <v>539300</v>
      </c>
      <c r="D49" s="10"/>
      <c r="E49" s="29">
        <v>539202251875</v>
      </c>
      <c r="F49" s="10"/>
      <c r="G49" s="10">
        <v>549986296912</v>
      </c>
      <c r="H49" s="10"/>
      <c r="I49" s="29">
        <v>-10784045037</v>
      </c>
      <c r="J49" s="10"/>
      <c r="K49" s="10">
        <v>539300</v>
      </c>
      <c r="L49" s="10"/>
      <c r="M49" s="29">
        <v>539202251875</v>
      </c>
      <c r="N49" s="10"/>
      <c r="O49" s="10">
        <f t="shared" si="1"/>
        <v>500412395579</v>
      </c>
      <c r="P49" s="10"/>
      <c r="Q49" s="29">
        <v>38789856296</v>
      </c>
    </row>
    <row r="50" spans="1:17" ht="18.75" x14ac:dyDescent="0.45">
      <c r="A50" s="2" t="s">
        <v>49</v>
      </c>
      <c r="C50" s="10">
        <v>266772</v>
      </c>
      <c r="D50" s="10"/>
      <c r="E50" s="29">
        <v>173637094571</v>
      </c>
      <c r="F50" s="10"/>
      <c r="G50" s="10">
        <v>170289446070</v>
      </c>
      <c r="H50" s="10"/>
      <c r="I50" s="29">
        <v>3347648501</v>
      </c>
      <c r="J50" s="10"/>
      <c r="K50" s="10">
        <v>266772</v>
      </c>
      <c r="L50" s="10"/>
      <c r="M50" s="29">
        <v>173637094571</v>
      </c>
      <c r="N50" s="10"/>
      <c r="O50" s="10">
        <f t="shared" si="1"/>
        <v>157184237274</v>
      </c>
      <c r="P50" s="10"/>
      <c r="Q50" s="29">
        <v>16452857297</v>
      </c>
    </row>
    <row r="51" spans="1:17" ht="18.75" x14ac:dyDescent="0.45">
      <c r="A51" s="2" t="s">
        <v>52</v>
      </c>
      <c r="C51" s="10">
        <v>65410</v>
      </c>
      <c r="D51" s="10"/>
      <c r="E51" s="29">
        <v>41452025268</v>
      </c>
      <c r="F51" s="10"/>
      <c r="G51" s="10">
        <v>41070034706</v>
      </c>
      <c r="H51" s="10"/>
      <c r="I51" s="29">
        <v>381990562</v>
      </c>
      <c r="J51" s="10"/>
      <c r="K51" s="10">
        <v>65410</v>
      </c>
      <c r="L51" s="10"/>
      <c r="M51" s="29">
        <v>41452025268</v>
      </c>
      <c r="N51" s="10"/>
      <c r="O51" s="10">
        <f t="shared" si="1"/>
        <v>37572149559</v>
      </c>
      <c r="P51" s="10"/>
      <c r="Q51" s="29">
        <v>3879875709</v>
      </c>
    </row>
    <row r="52" spans="1:17" ht="18.75" x14ac:dyDescent="0.45">
      <c r="A52" s="2" t="s">
        <v>45</v>
      </c>
      <c r="C52" s="10">
        <v>154095</v>
      </c>
      <c r="D52" s="10"/>
      <c r="E52" s="29">
        <v>154067070281</v>
      </c>
      <c r="F52" s="10"/>
      <c r="G52" s="10">
        <v>154067106531</v>
      </c>
      <c r="H52" s="10"/>
      <c r="I52" s="29">
        <v>-36250</v>
      </c>
      <c r="J52" s="10"/>
      <c r="K52" s="10">
        <v>154095</v>
      </c>
      <c r="L52" s="10"/>
      <c r="M52" s="29">
        <v>154067070281</v>
      </c>
      <c r="N52" s="10"/>
      <c r="O52" s="10">
        <f t="shared" si="1"/>
        <v>144582733885</v>
      </c>
      <c r="P52" s="10"/>
      <c r="Q52" s="29">
        <v>9484336396</v>
      </c>
    </row>
    <row r="53" spans="1:17" ht="18.75" x14ac:dyDescent="0.45">
      <c r="A53" s="2" t="s">
        <v>55</v>
      </c>
      <c r="C53" s="10">
        <v>125500</v>
      </c>
      <c r="D53" s="10"/>
      <c r="E53" s="29">
        <v>97621302931</v>
      </c>
      <c r="F53" s="10"/>
      <c r="G53" s="10">
        <v>96618488724</v>
      </c>
      <c r="H53" s="10"/>
      <c r="I53" s="29">
        <v>1002814207</v>
      </c>
      <c r="J53" s="10"/>
      <c r="K53" s="10">
        <v>125500</v>
      </c>
      <c r="L53" s="10"/>
      <c r="M53" s="29">
        <v>97621302931</v>
      </c>
      <c r="N53" s="10"/>
      <c r="O53" s="10">
        <f t="shared" si="1"/>
        <v>87910932286</v>
      </c>
      <c r="P53" s="10"/>
      <c r="Q53" s="29">
        <v>9710370645</v>
      </c>
    </row>
    <row r="54" spans="1:17" ht="18.75" x14ac:dyDescent="0.45">
      <c r="A54" s="2" t="s">
        <v>58</v>
      </c>
      <c r="C54" s="10">
        <v>35270</v>
      </c>
      <c r="D54" s="10"/>
      <c r="E54" s="29">
        <v>23254550578</v>
      </c>
      <c r="F54" s="10"/>
      <c r="G54" s="10">
        <v>23062399182</v>
      </c>
      <c r="H54" s="10"/>
      <c r="I54" s="29">
        <v>192151396</v>
      </c>
      <c r="J54" s="10"/>
      <c r="K54" s="10">
        <v>35270</v>
      </c>
      <c r="L54" s="10"/>
      <c r="M54" s="29">
        <v>23254550578</v>
      </c>
      <c r="N54" s="10"/>
      <c r="O54" s="10">
        <f t="shared" si="1"/>
        <v>21273513619</v>
      </c>
      <c r="P54" s="10"/>
      <c r="Q54" s="29">
        <v>1981036959</v>
      </c>
    </row>
    <row r="55" spans="1:17" ht="18.75" x14ac:dyDescent="0.45">
      <c r="A55" s="2" t="s">
        <v>61</v>
      </c>
      <c r="C55" s="10">
        <v>38458</v>
      </c>
      <c r="D55" s="10"/>
      <c r="E55" s="29">
        <v>27257742548</v>
      </c>
      <c r="F55" s="10"/>
      <c r="G55" s="10">
        <v>26969975043</v>
      </c>
      <c r="H55" s="10"/>
      <c r="I55" s="29">
        <v>287767505</v>
      </c>
      <c r="J55" s="10"/>
      <c r="K55" s="10">
        <v>38458</v>
      </c>
      <c r="L55" s="10"/>
      <c r="M55" s="29">
        <v>27257742548</v>
      </c>
      <c r="N55" s="10"/>
      <c r="O55" s="10">
        <f t="shared" si="1"/>
        <v>25246565100</v>
      </c>
      <c r="P55" s="10"/>
      <c r="Q55" s="29">
        <v>2011177448</v>
      </c>
    </row>
    <row r="56" spans="1:17" ht="18.75" x14ac:dyDescent="0.45">
      <c r="A56" s="2" t="s">
        <v>79</v>
      </c>
      <c r="C56" s="10">
        <v>4100</v>
      </c>
      <c r="D56" s="10"/>
      <c r="E56" s="29">
        <v>4052115420</v>
      </c>
      <c r="F56" s="10"/>
      <c r="G56" s="10">
        <v>3845102948</v>
      </c>
      <c r="H56" s="10"/>
      <c r="I56" s="29">
        <v>207012472</v>
      </c>
      <c r="J56" s="10"/>
      <c r="K56" s="10">
        <v>4100</v>
      </c>
      <c r="L56" s="10"/>
      <c r="M56" s="29">
        <v>4052115420</v>
      </c>
      <c r="N56" s="10"/>
      <c r="O56" s="10">
        <f t="shared" si="1"/>
        <v>3775684218</v>
      </c>
      <c r="P56" s="10"/>
      <c r="Q56" s="29">
        <v>276431202</v>
      </c>
    </row>
    <row r="57" spans="1:17" ht="18.75" x14ac:dyDescent="0.45">
      <c r="A57" s="2" t="s">
        <v>97</v>
      </c>
      <c r="C57" s="10">
        <v>2000000</v>
      </c>
      <c r="D57" s="10"/>
      <c r="E57" s="29">
        <v>1999637500000</v>
      </c>
      <c r="F57" s="10"/>
      <c r="G57" s="10">
        <v>1996312180912</v>
      </c>
      <c r="H57" s="10"/>
      <c r="I57" s="29">
        <v>3325319088</v>
      </c>
      <c r="J57" s="10"/>
      <c r="K57" s="10">
        <v>2000000</v>
      </c>
      <c r="L57" s="10"/>
      <c r="M57" s="29">
        <v>1999637500000</v>
      </c>
      <c r="N57" s="10"/>
      <c r="O57" s="10">
        <f t="shared" si="1"/>
        <v>1996312180912</v>
      </c>
      <c r="P57" s="10"/>
      <c r="Q57" s="29">
        <v>3325319088</v>
      </c>
    </row>
    <row r="58" spans="1:17" ht="18.75" x14ac:dyDescent="0.45">
      <c r="A58" s="2" t="s">
        <v>82</v>
      </c>
      <c r="C58" s="10">
        <v>0</v>
      </c>
      <c r="D58" s="10"/>
      <c r="E58" s="29">
        <v>101181657500</v>
      </c>
      <c r="F58" s="10"/>
      <c r="G58" s="10">
        <v>0</v>
      </c>
      <c r="H58" s="10"/>
      <c r="I58" s="10">
        <v>0</v>
      </c>
      <c r="J58" s="10"/>
      <c r="K58" s="10">
        <v>101200</v>
      </c>
      <c r="L58" s="10"/>
      <c r="M58" s="29">
        <v>101181657500</v>
      </c>
      <c r="N58" s="10"/>
      <c r="O58" s="10">
        <f t="shared" si="1"/>
        <v>97876558657</v>
      </c>
      <c r="P58" s="10"/>
      <c r="Q58" s="29">
        <v>3305098843</v>
      </c>
    </row>
    <row r="59" spans="1:17" ht="18.75" x14ac:dyDescent="0.45">
      <c r="A59" s="2" t="s">
        <v>91</v>
      </c>
      <c r="C59" s="10">
        <v>0</v>
      </c>
      <c r="D59" s="10"/>
      <c r="E59" s="29">
        <v>337621418904</v>
      </c>
      <c r="F59" s="10"/>
      <c r="G59" s="10">
        <v>0</v>
      </c>
      <c r="H59" s="10"/>
      <c r="I59" s="10">
        <v>0</v>
      </c>
      <c r="J59" s="10"/>
      <c r="K59" s="10">
        <v>336280</v>
      </c>
      <c r="L59" s="10"/>
      <c r="M59" s="29">
        <v>337621418904</v>
      </c>
      <c r="N59" s="10"/>
      <c r="O59" s="10">
        <f t="shared" si="1"/>
        <v>336219049250</v>
      </c>
      <c r="P59" s="10"/>
      <c r="Q59" s="29">
        <v>1402369654</v>
      </c>
    </row>
    <row r="60" spans="1:17" ht="18.75" x14ac:dyDescent="0.45">
      <c r="A60" s="2" t="s">
        <v>88</v>
      </c>
      <c r="C60" s="10">
        <v>0</v>
      </c>
      <c r="D60" s="10"/>
      <c r="E60" s="29">
        <v>1499726625</v>
      </c>
      <c r="F60" s="10"/>
      <c r="G60" s="10">
        <v>0</v>
      </c>
      <c r="H60" s="10"/>
      <c r="I60" s="10">
        <v>0</v>
      </c>
      <c r="J60" s="10"/>
      <c r="K60" s="10">
        <v>1500</v>
      </c>
      <c r="L60" s="10"/>
      <c r="M60" s="29">
        <v>1499726625</v>
      </c>
      <c r="N60" s="10"/>
      <c r="O60" s="10">
        <f t="shared" si="1"/>
        <v>1499728124</v>
      </c>
      <c r="P60" s="10"/>
      <c r="Q60" s="29">
        <v>-1499</v>
      </c>
    </row>
    <row r="61" spans="1:17" ht="18.75" x14ac:dyDescent="0.45">
      <c r="A61" s="2" t="s">
        <v>70</v>
      </c>
      <c r="C61" s="10">
        <v>0</v>
      </c>
      <c r="D61" s="10"/>
      <c r="E61" s="29">
        <v>1299764375000</v>
      </c>
      <c r="F61" s="10"/>
      <c r="G61" s="10">
        <v>0</v>
      </c>
      <c r="H61" s="10"/>
      <c r="I61" s="10">
        <v>0</v>
      </c>
      <c r="J61" s="10"/>
      <c r="K61" s="10">
        <v>1300000</v>
      </c>
      <c r="L61" s="10"/>
      <c r="M61" s="29">
        <v>1299764375000</v>
      </c>
      <c r="N61" s="10"/>
      <c r="O61" s="10">
        <f t="shared" si="1"/>
        <v>1229859000000</v>
      </c>
      <c r="P61" s="10"/>
      <c r="Q61" s="29">
        <v>69905375000</v>
      </c>
    </row>
    <row r="62" spans="1:17" ht="18.75" x14ac:dyDescent="0.45">
      <c r="A62" s="2" t="s">
        <v>67</v>
      </c>
      <c r="C62" s="10">
        <v>0</v>
      </c>
      <c r="D62" s="10"/>
      <c r="E62" s="29">
        <v>1299764375000</v>
      </c>
      <c r="F62" s="10"/>
      <c r="G62" s="10">
        <v>0</v>
      </c>
      <c r="H62" s="10"/>
      <c r="I62" s="10">
        <v>0</v>
      </c>
      <c r="J62" s="10"/>
      <c r="K62" s="10">
        <v>1300000</v>
      </c>
      <c r="L62" s="10"/>
      <c r="M62" s="29">
        <v>1299764375000</v>
      </c>
      <c r="N62" s="10"/>
      <c r="O62" s="10">
        <f t="shared" si="1"/>
        <v>1232257500000</v>
      </c>
      <c r="P62" s="10"/>
      <c r="Q62" s="29">
        <v>67506875000</v>
      </c>
    </row>
    <row r="63" spans="1:17" ht="18.75" x14ac:dyDescent="0.45">
      <c r="A63" s="2" t="s">
        <v>72</v>
      </c>
      <c r="C63" s="10">
        <v>0</v>
      </c>
      <c r="D63" s="10"/>
      <c r="E63" s="29">
        <v>1596610561875</v>
      </c>
      <c r="F63" s="10"/>
      <c r="G63" s="10">
        <v>0</v>
      </c>
      <c r="H63" s="10"/>
      <c r="I63" s="10">
        <v>0</v>
      </c>
      <c r="J63" s="10"/>
      <c r="K63" s="10">
        <v>1596900</v>
      </c>
      <c r="L63" s="10"/>
      <c r="M63" s="29">
        <v>1596610561875</v>
      </c>
      <c r="N63" s="10"/>
      <c r="O63" s="10">
        <f t="shared" si="1"/>
        <v>1454404527400</v>
      </c>
      <c r="P63" s="10"/>
      <c r="Q63" s="29">
        <v>142206034475</v>
      </c>
    </row>
    <row r="64" spans="1:17" ht="18.75" x14ac:dyDescent="0.45">
      <c r="A64" s="2" t="s">
        <v>75</v>
      </c>
      <c r="C64" s="10">
        <v>0</v>
      </c>
      <c r="D64" s="10"/>
      <c r="E64" s="29">
        <v>983821650</v>
      </c>
      <c r="F64" s="10"/>
      <c r="G64" s="10">
        <v>0</v>
      </c>
      <c r="H64" s="10"/>
      <c r="I64" s="10">
        <v>0</v>
      </c>
      <c r="J64" s="10"/>
      <c r="K64" s="10">
        <v>1000</v>
      </c>
      <c r="L64" s="10"/>
      <c r="M64" s="29">
        <v>983821650</v>
      </c>
      <c r="N64" s="10"/>
      <c r="O64" s="10">
        <f t="shared" si="1"/>
        <v>980177625</v>
      </c>
      <c r="P64" s="10"/>
      <c r="Q64" s="29">
        <v>3644025</v>
      </c>
    </row>
    <row r="65" spans="1:17" ht="18.75" x14ac:dyDescent="0.45">
      <c r="A65" s="2" t="s">
        <v>64</v>
      </c>
      <c r="C65" s="10">
        <v>0</v>
      </c>
      <c r="D65" s="10"/>
      <c r="E65" s="29">
        <v>103491238</v>
      </c>
      <c r="F65" s="10"/>
      <c r="G65" s="10">
        <v>0</v>
      </c>
      <c r="H65" s="10"/>
      <c r="I65" s="10">
        <v>0</v>
      </c>
      <c r="J65" s="10"/>
      <c r="K65" s="10">
        <v>100</v>
      </c>
      <c r="L65" s="10"/>
      <c r="M65" s="29">
        <v>103491238</v>
      </c>
      <c r="N65" s="10"/>
      <c r="O65" s="10">
        <f t="shared" si="1"/>
        <v>102962493</v>
      </c>
      <c r="P65" s="10"/>
      <c r="Q65" s="29">
        <f>-37520+566265</f>
        <v>528745</v>
      </c>
    </row>
    <row r="66" spans="1:17" ht="18.75" x14ac:dyDescent="0.45">
      <c r="A66" s="2" t="s">
        <v>94</v>
      </c>
      <c r="C66" s="10">
        <v>1839750</v>
      </c>
      <c r="D66" s="10"/>
      <c r="E66" s="29">
        <v>576152277539</v>
      </c>
      <c r="F66" s="10"/>
      <c r="G66" s="10">
        <v>570791455954</v>
      </c>
      <c r="H66" s="10"/>
      <c r="I66" s="29">
        <v>5360821584</v>
      </c>
      <c r="J66" s="10"/>
      <c r="K66" s="10">
        <v>1839750</v>
      </c>
      <c r="L66" s="10"/>
      <c r="M66" s="29">
        <v>576152277539</v>
      </c>
      <c r="N66" s="10"/>
      <c r="O66" s="10">
        <f>M66-Q66</f>
        <v>500000470200</v>
      </c>
      <c r="P66" s="10"/>
      <c r="Q66" s="29">
        <v>76151807339</v>
      </c>
    </row>
    <row r="67" spans="1:17" ht="18.75" x14ac:dyDescent="0.45">
      <c r="A67" s="2" t="s">
        <v>100</v>
      </c>
      <c r="C67" s="10">
        <v>200</v>
      </c>
      <c r="D67" s="10"/>
      <c r="E67" s="29">
        <f>395712900-1287</f>
        <v>395711613</v>
      </c>
      <c r="F67" s="10"/>
      <c r="G67" s="10">
        <v>396287100</v>
      </c>
      <c r="H67" s="10"/>
      <c r="I67" s="29">
        <v>-574200</v>
      </c>
      <c r="J67" s="29"/>
      <c r="K67" s="29">
        <v>200</v>
      </c>
      <c r="L67" s="29"/>
      <c r="M67" s="29">
        <f>395712900-1287</f>
        <v>395711613</v>
      </c>
      <c r="N67" s="29"/>
      <c r="O67" s="29">
        <f>M67-Q67</f>
        <v>396285813</v>
      </c>
      <c r="P67" s="29"/>
      <c r="Q67" s="29">
        <v>-574200</v>
      </c>
    </row>
    <row r="68" spans="1:17" ht="18.75" thickBot="1" x14ac:dyDescent="0.45">
      <c r="C68" s="7">
        <f>SUM(C8:C67)</f>
        <v>62604077</v>
      </c>
      <c r="D68" s="4"/>
      <c r="E68" s="7">
        <f>SUM(E8:E67)</f>
        <v>9027783576815</v>
      </c>
      <c r="F68" s="4"/>
      <c r="G68" s="7">
        <f>SUM(G8:G65)</f>
        <v>3813563037014</v>
      </c>
      <c r="H68" s="4"/>
      <c r="I68" s="39">
        <f>SUM(I8:I67)</f>
        <v>5503370241</v>
      </c>
      <c r="J68" s="44"/>
      <c r="K68" s="39">
        <f>SUM(K8:K67)</f>
        <v>67241057</v>
      </c>
      <c r="L68" s="44"/>
      <c r="M68" s="39">
        <f>SUM(M8:M67)</f>
        <v>9027783576815</v>
      </c>
      <c r="N68" s="44"/>
      <c r="O68" s="39">
        <f>SUM(O8:O65)</f>
        <v>8083611878230</v>
      </c>
      <c r="P68" s="44"/>
      <c r="Q68" s="39">
        <f>SUM(Q8:Q67)</f>
        <v>444714597247</v>
      </c>
    </row>
    <row r="69" spans="1:17" ht="18.75" thickTop="1" x14ac:dyDescent="0.4">
      <c r="I69" s="33"/>
      <c r="J69" s="33"/>
      <c r="K69" s="33"/>
      <c r="L69" s="33"/>
      <c r="N69" s="33"/>
      <c r="O69" s="33"/>
      <c r="P69" s="33"/>
    </row>
    <row r="70" spans="1:17" x14ac:dyDescent="0.4">
      <c r="Q70" s="40"/>
    </row>
    <row r="71" spans="1:17" x14ac:dyDescent="0.4">
      <c r="M71" s="29"/>
      <c r="Q71" s="41"/>
    </row>
    <row r="72" spans="1:17" x14ac:dyDescent="0.4">
      <c r="Q72" s="40"/>
    </row>
    <row r="73" spans="1:17" x14ac:dyDescent="0.4">
      <c r="E73" s="10"/>
      <c r="Q73" s="42"/>
    </row>
    <row r="74" spans="1:17" x14ac:dyDescent="0.4">
      <c r="E74" s="10"/>
      <c r="M74" s="43"/>
      <c r="Q74" s="43"/>
    </row>
    <row r="75" spans="1:17" x14ac:dyDescent="0.4">
      <c r="E75" s="3"/>
    </row>
  </sheetData>
  <mergeCells count="9">
    <mergeCell ref="A2:Q2"/>
    <mergeCell ref="A3:Q3"/>
    <mergeCell ref="A4:Q4"/>
    <mergeCell ref="M7"/>
    <mergeCell ref="O7"/>
    <mergeCell ref="Q7"/>
    <mergeCell ref="K6:Q6"/>
    <mergeCell ref="A6:A7"/>
    <mergeCell ref="C6:I6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'درآمد ناشی از فروش'!Print_Area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Parisa Gharavi</cp:lastModifiedBy>
  <cp:lastPrinted>2021-11-01T05:56:29Z</cp:lastPrinted>
  <dcterms:created xsi:type="dcterms:W3CDTF">2021-10-25T09:01:49Z</dcterms:created>
  <dcterms:modified xsi:type="dcterms:W3CDTF">2021-11-01T06:25:11Z</dcterms:modified>
</cp:coreProperties>
</file>