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3DFFDFCE-0859-4CD9-8883-96ABD51EA2D4}" xr6:coauthVersionLast="45" xr6:coauthVersionMax="45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0" i="10" l="1"/>
  <c r="Q47" i="7" l="1"/>
  <c r="K47" i="7"/>
  <c r="E53" i="11"/>
  <c r="C53" i="11"/>
  <c r="G53" i="11"/>
  <c r="M53" i="11"/>
  <c r="I53" i="11"/>
  <c r="K22" i="11" s="1"/>
  <c r="O53" i="11"/>
  <c r="K52" i="11"/>
  <c r="K51" i="11"/>
  <c r="K49" i="11"/>
  <c r="K32" i="11"/>
  <c r="K31" i="11"/>
  <c r="K30" i="11"/>
  <c r="K29" i="11"/>
  <c r="K28" i="11"/>
  <c r="K27" i="11"/>
  <c r="K26" i="11"/>
  <c r="K25" i="11"/>
  <c r="K24" i="11"/>
  <c r="K23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S53" i="11"/>
  <c r="E10" i="15"/>
  <c r="E9" i="15"/>
  <c r="E8" i="15"/>
  <c r="E7" i="15"/>
  <c r="C10" i="15"/>
  <c r="M3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8" i="12"/>
  <c r="O18" i="12"/>
  <c r="Q53" i="11"/>
  <c r="Q59" i="10"/>
  <c r="Q60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14" i="10"/>
  <c r="G60" i="10" s="1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13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9" i="10"/>
  <c r="O8" i="10"/>
  <c r="E60" i="10"/>
  <c r="I60" i="10"/>
  <c r="I64" i="9"/>
  <c r="I69" i="9"/>
  <c r="Q68" i="9"/>
  <c r="Q69" i="9"/>
  <c r="K50" i="11" l="1"/>
  <c r="K53" i="11" s="1"/>
  <c r="O60" i="10"/>
  <c r="AK28" i="3"/>
  <c r="Q24" i="3" l="1"/>
  <c r="Q28" i="3" s="1"/>
  <c r="S24" i="3"/>
  <c r="S28" i="3" s="1"/>
  <c r="AI25" i="3"/>
  <c r="E14" i="1"/>
  <c r="E20" i="1" s="1"/>
  <c r="G14" i="1"/>
  <c r="U19" i="1"/>
  <c r="U20" i="1" s="1"/>
  <c r="W19" i="1"/>
  <c r="W20" i="1"/>
  <c r="O20" i="1"/>
  <c r="K20" i="1"/>
  <c r="G20" i="1"/>
  <c r="AI28" i="3"/>
  <c r="AG28" i="3"/>
  <c r="AA28" i="3"/>
  <c r="W28" i="3"/>
  <c r="K11" i="4"/>
  <c r="Q29" i="6"/>
  <c r="O29" i="6"/>
  <c r="M29" i="6"/>
  <c r="K29" i="6"/>
  <c r="S47" i="7"/>
  <c r="O47" i="7"/>
  <c r="M47" i="7"/>
  <c r="I47" i="7"/>
  <c r="O18" i="8"/>
  <c r="Q18" i="8"/>
  <c r="S18" i="8"/>
  <c r="O69" i="9"/>
  <c r="M69" i="9"/>
  <c r="G69" i="9"/>
  <c r="E69" i="9"/>
  <c r="Q32" i="12"/>
  <c r="O32" i="12"/>
  <c r="M32" i="12"/>
  <c r="K32" i="12"/>
  <c r="I32" i="12"/>
  <c r="G32" i="12"/>
  <c r="E32" i="12"/>
  <c r="C32" i="12"/>
  <c r="E34" i="13"/>
  <c r="H34" i="13"/>
</calcChain>
</file>

<file path=xl/sharedStrings.xml><?xml version="1.0" encoding="utf-8"?>
<sst xmlns="http://schemas.openxmlformats.org/spreadsheetml/2006/main" count="1055" uniqueCount="303">
  <si>
    <t>صندوق سرمایه‌گذاری با درآمد ثابت نگین سامان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</si>
  <si>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</si>
  <si>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</si>
  <si>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</si>
  <si>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</si>
  <si>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</si>
  <si>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</si>
  <si>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</si>
  <si>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</si>
  <si>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</si>
  <si>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</si>
  <si>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</si>
  <si>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</si>
  <si>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</si>
  <si>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</si>
  <si>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 برق عسلویه  مپنا</t>
  </si>
  <si>
    <t>0.24 %</t>
  </si>
  <si>
    <t>س. و خدمات مدیریت صند. ب کشوری</t>
  </si>
  <si>
    <t>0.00 %</t>
  </si>
  <si>
    <t>سپید ماکیان</t>
  </si>
  <si>
    <t>سرمایه گذاری هامون صبا</t>
  </si>
  <si>
    <t>سرمایه‌گذاری‌ ملی‌ایران‌</t>
  </si>
  <si>
    <t>2.03 %</t>
  </si>
  <si>
    <t>سرمایه‌گذاری‌غدیر(هلدینگ‌</t>
  </si>
  <si>
    <t>0.13 %</t>
  </si>
  <si>
    <t>صنایع شیمیایی کیمیاگران امروز</t>
  </si>
  <si>
    <t>0.07 %</t>
  </si>
  <si>
    <t>توسعه سامانه ی نرم افزاری نگین</t>
  </si>
  <si>
    <t>0.03 %</t>
  </si>
  <si>
    <t>ریل پرداز نو آفرین</t>
  </si>
  <si>
    <t>0.05 %</t>
  </si>
  <si>
    <t>صندوق س.آرمان سپهر آشنا-م</t>
  </si>
  <si>
    <t>0.49 %</t>
  </si>
  <si>
    <t>آریان کیمیا تک</t>
  </si>
  <si>
    <t>تعداد اوراق تبعی</t>
  </si>
  <si>
    <t>قیمت اعمال</t>
  </si>
  <si>
    <t>تاریخ اعمال</t>
  </si>
  <si>
    <t>نرخ موثر</t>
  </si>
  <si>
    <t>اختیارف ت سپید22620-01/04/22</t>
  </si>
  <si>
    <t>1401/04/22</t>
  </si>
  <si>
    <t/>
  </si>
  <si>
    <t>اختیار ف.تبعی وهامون 010508</t>
  </si>
  <si>
    <t>1401/05/08</t>
  </si>
  <si>
    <t>اختیارف ت کیمیا-28750-01/06/16</t>
  </si>
  <si>
    <t>1401/06/16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</si>
  <si>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</si>
  <si>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</si>
  <si>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</si>
  <si>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</si>
  <si>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</si>
  <si>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</si>
  <si>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</si>
  <si>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</si>
  <si>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</si>
  <si>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</si>
  <si>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</si>
  <si>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</si>
  <si>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</si>
  <si>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</si>
  <si>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0.80 %</t>
  </si>
  <si>
    <t>اسنادخزانه-م20بودجه98-020806</t>
  </si>
  <si>
    <t>1399/02/20</t>
  </si>
  <si>
    <t>1402/08/06</t>
  </si>
  <si>
    <t>0.89 %</t>
  </si>
  <si>
    <t>اسنادخزانه-م21بودجه98-020906</t>
  </si>
  <si>
    <t>1399/01/27</t>
  </si>
  <si>
    <t>1402/09/06</t>
  </si>
  <si>
    <t>0.21 %</t>
  </si>
  <si>
    <t>اسنادخزانه-م2بودجه99-011019</t>
  </si>
  <si>
    <t>1399/06/19</t>
  </si>
  <si>
    <t>1401/10/19</t>
  </si>
  <si>
    <t>0.50 %</t>
  </si>
  <si>
    <t>اسنادخزانه-م7بودجه99-020704</t>
  </si>
  <si>
    <t>1399/09/25</t>
  </si>
  <si>
    <t>1402/07/04</t>
  </si>
  <si>
    <t>0.12 %</t>
  </si>
  <si>
    <t>اسنادخزانه-م9بودجه99-020316</t>
  </si>
  <si>
    <t>1399/10/15</t>
  </si>
  <si>
    <t>1402/03/16</t>
  </si>
  <si>
    <t>0.14 %</t>
  </si>
  <si>
    <t>مرابحه عام دولت3-ش.خ 0103</t>
  </si>
  <si>
    <t>1399/04/03</t>
  </si>
  <si>
    <t>1401/03/03</t>
  </si>
  <si>
    <t>6.78 %</t>
  </si>
  <si>
    <t>مرابحه عام دولت3-ش.خ 0104</t>
  </si>
  <si>
    <t>1401/04/03</t>
  </si>
  <si>
    <t>مرابحه عام دولت4-ش.خ 0205</t>
  </si>
  <si>
    <t>1399/05/07</t>
  </si>
  <si>
    <t>1402/05/07</t>
  </si>
  <si>
    <t>8.33 %</t>
  </si>
  <si>
    <t>مرابحه عام دولت5-ش.خ 0010</t>
  </si>
  <si>
    <t>1399/06/25</t>
  </si>
  <si>
    <t>1400/10/25</t>
  </si>
  <si>
    <t>0.01 %</t>
  </si>
  <si>
    <t>مرابحه عام دولت76-ش.خ030406</t>
  </si>
  <si>
    <t>1399/12/06</t>
  </si>
  <si>
    <t>1403/04/06</t>
  </si>
  <si>
    <t>0.02 %</t>
  </si>
  <si>
    <t>مرابحه گندم2-واجدشرایط خاص1400</t>
  </si>
  <si>
    <t>1396/08/20</t>
  </si>
  <si>
    <t>1400/08/20</t>
  </si>
  <si>
    <t>0.53 %</t>
  </si>
  <si>
    <t>مشارکت رایان سایپا-3ماهه16%</t>
  </si>
  <si>
    <t>1397/06/05</t>
  </si>
  <si>
    <t>1401/06/05</t>
  </si>
  <si>
    <t>2.87 %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</si>
  <si>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</si>
  <si>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</si>
  <si>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</si>
  <si>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</si>
  <si>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</si>
  <si>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</si>
  <si>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1.76 %</t>
  </si>
  <si>
    <t>سلف موازی برق نیروی برق حرارتی</t>
  </si>
  <si>
    <t>1399/10/23</t>
  </si>
  <si>
    <t>1401/10/22</t>
  </si>
  <si>
    <t>2.98 %</t>
  </si>
  <si>
    <t>صکوک منفعت نفت1312-6ماهه 18/5%</t>
  </si>
  <si>
    <t>1399/12/17</t>
  </si>
  <si>
    <t>1403/12/17</t>
  </si>
  <si>
    <t>اوراق مشارکت شرکت واحد اتوبوسرانی شهر کرج</t>
  </si>
  <si>
    <t>خیر</t>
  </si>
  <si>
    <t>1400/04/21</t>
  </si>
  <si>
    <t>1401/04/20</t>
  </si>
  <si>
    <t>10.43 %</t>
  </si>
  <si>
    <t>اوراق مشارکت اتوبوسرانی قم</t>
  </si>
  <si>
    <t>1400/04/16</t>
  </si>
  <si>
    <t>1401/04/15</t>
  </si>
  <si>
    <t>قیمت پایانی</t>
  </si>
  <si>
    <t>قیمت پس از تعدیل</t>
  </si>
  <si>
    <t>درصد تعدیل</t>
  </si>
  <si>
    <t>ارزش ناشی از تعدیل قیمت</t>
  </si>
  <si>
    <t>4.48 %</t>
  </si>
  <si>
    <t>4.17 %</t>
  </si>
  <si>
    <t>8.15 %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</si>
  <si>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</si>
  <si>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</si>
  <si>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</si>
  <si>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</si>
  <si>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</si>
  <si>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</si>
  <si>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4.90 %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</si>
  <si>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</si>
  <si>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</si>
  <si>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</si>
  <si>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</si>
  <si>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</si>
  <si>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</si>
  <si>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</si>
  <si>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</si>
  <si>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</si>
  <si>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</si>
  <si>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</si>
  <si>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</si>
  <si>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</si>
  <si>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</si>
  <si>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</si>
  <si>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</si>
  <si>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</si>
  <si>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</si>
  <si>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</si>
  <si>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</si>
  <si>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</si>
  <si>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</si>
  <si>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</si>
  <si>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</si>
  <si>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</si>
  <si>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</si>
  <si>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</si>
  <si>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</si>
  <si>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سپرده بلند مدت</t>
  </si>
  <si>
    <t>1.74 %</t>
  </si>
  <si>
    <t>895112134700001</t>
  </si>
  <si>
    <t>1399/05/14</t>
  </si>
  <si>
    <t>1.39 %</t>
  </si>
  <si>
    <t>895112134700002</t>
  </si>
  <si>
    <t>1399/10/06</t>
  </si>
  <si>
    <t>0.73 %</t>
  </si>
  <si>
    <t>895-112-13470000-3</t>
  </si>
  <si>
    <t>1399/11/19</t>
  </si>
  <si>
    <t>3.65 %</t>
  </si>
  <si>
    <t>بانک پاسارگاد ارمغان</t>
  </si>
  <si>
    <t>279-8100-14681876-1</t>
  </si>
  <si>
    <t>1399/12/27</t>
  </si>
  <si>
    <t>279-9012-14681876-1</t>
  </si>
  <si>
    <t>1.30 %</t>
  </si>
  <si>
    <t>موسسه اعتباری ملل شیراز جنوبی</t>
  </si>
  <si>
    <t>051510277000000070</t>
  </si>
  <si>
    <t>1400/01/11</t>
  </si>
  <si>
    <t>0.06 %</t>
  </si>
  <si>
    <t>بانک اقتصاد نوین مرزداران</t>
  </si>
  <si>
    <t>205-850-6681650-1</t>
  </si>
  <si>
    <t>1400/02/07</t>
  </si>
  <si>
    <t>051560304000000083</t>
  </si>
  <si>
    <t>1400/03/05</t>
  </si>
  <si>
    <t>7.46 %</t>
  </si>
  <si>
    <t>بانک تجارت آفریقا</t>
  </si>
  <si>
    <t>98038868</t>
  </si>
  <si>
    <t>1.46 %</t>
  </si>
  <si>
    <t>051560304000000093</t>
  </si>
  <si>
    <t>1400/03/13</t>
  </si>
  <si>
    <t>7.81 %</t>
  </si>
  <si>
    <t>205-283-6681650-3</t>
  </si>
  <si>
    <t>1400/04/03</t>
  </si>
  <si>
    <t>7.82 %</t>
  </si>
  <si>
    <t>279-9012-14681876-2</t>
  </si>
  <si>
    <t>1400/05/13</t>
  </si>
  <si>
    <t>1.04 %</t>
  </si>
  <si>
    <t>صورت وضعیت درآمدها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</si>
  <si>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</si>
  <si>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</si>
  <si>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</si>
  <si>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</si>
  <si>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</si>
  <si>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</si>
  <si>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</si>
  <si>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دولت تعاون-کاردان991118</t>
  </si>
  <si>
    <t>1399/11/18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</si>
  <si>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</si>
  <si>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</si>
  <si>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</si>
  <si>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</si>
  <si>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</si>
  <si>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</si>
  <si>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</si>
  <si>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</si>
  <si>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سرمایه‌ گذاری‌ پارس‌ توشه‌</t>
  </si>
  <si>
    <t>1400/04/24</t>
  </si>
  <si>
    <t>1399/12/25</t>
  </si>
  <si>
    <t>پخش البرز</t>
  </si>
  <si>
    <t>1400/04/28</t>
  </si>
  <si>
    <t>سبحان دارو</t>
  </si>
  <si>
    <t>1400/03/03</t>
  </si>
  <si>
    <t>1400/04/27</t>
  </si>
  <si>
    <t>سپیدار سیستم آسیا</t>
  </si>
  <si>
    <t>1400/03/04</t>
  </si>
  <si>
    <t>تولید و توسعه سرب روی ایرانیان</t>
  </si>
  <si>
    <t>1400/04/06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</si>
  <si>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</si>
  <si>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</si>
  <si>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</si>
  <si>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</si>
  <si>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</si>
  <si>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ح. پخش البرز</t>
  </si>
  <si>
    <t>ح. سبحان دارو</t>
  </si>
  <si>
    <t>ح . پتروشیمی جم</t>
  </si>
  <si>
    <t>ح . ‌توکافولاد(هلدینگ‌</t>
  </si>
  <si>
    <t>ح . البرزدارو</t>
  </si>
  <si>
    <t>صنایع پتروشیمی خلیج فارس</t>
  </si>
  <si>
    <t>پتروشیمی پردیس</t>
  </si>
  <si>
    <t>مبین انرژی خلیج فارس</t>
  </si>
  <si>
    <t>پتروشیمی جم</t>
  </si>
  <si>
    <t>توسعه حمل و نقل ریلی پارسیان</t>
  </si>
  <si>
    <t>مدیریت صنعت شوینده ت.ص.بهشهر</t>
  </si>
  <si>
    <t>تامین سرمایه نوین</t>
  </si>
  <si>
    <t>پلی پروپیلن جم - جم پیلن</t>
  </si>
  <si>
    <t>پدیده شیمی قرن</t>
  </si>
  <si>
    <t>پلیمر آریا ساسول</t>
  </si>
  <si>
    <t>صنعت غذایی کورش</t>
  </si>
  <si>
    <t>مدیریت سرمایه گذاری کوثربهمن</t>
  </si>
  <si>
    <t>فرآوری معدنی اپال کانی پارس</t>
  </si>
  <si>
    <t>پتروشیمی بوعلی سینا</t>
  </si>
  <si>
    <t>گ.مدیریت ارزش سرمایه ص ب کشوری</t>
  </si>
  <si>
    <t>محصولات کاغذی لطیف</t>
  </si>
  <si>
    <t>توسعه‌ صنایع‌ بهشهر(هلدینگ</t>
  </si>
  <si>
    <t>ملی‌ صنایع‌ مس‌ ایران‌</t>
  </si>
  <si>
    <t>سرمایه گذاری گروه توسعه ملی</t>
  </si>
  <si>
    <t>معدنی و صنعتی گل گهر</t>
  </si>
  <si>
    <t>البرزدارو</t>
  </si>
  <si>
    <t>بانک ملت</t>
  </si>
  <si>
    <t>سود و زیان ناشی از فروش</t>
  </si>
  <si>
    <t>اسنادخزانه-م17بودجه98-010512</t>
  </si>
  <si>
    <t>اسنادخزانه-م20بودجه97-000324</t>
  </si>
  <si>
    <t>اسنادخزانه-م14بودجه98-010318</t>
  </si>
  <si>
    <t>اسنادخزانه-م13بودجه98-010219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</si>
  <si>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</si>
  <si>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</si>
  <si>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</si>
  <si>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</si>
  <si>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</si>
  <si>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</si>
  <si>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</si>
  <si>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</si>
  <si>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</si>
  <si>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829-111-13470000-1</t>
  </si>
  <si>
    <t>869-111-13470000-1</t>
  </si>
  <si>
    <t>6251694085</t>
  </si>
  <si>
    <t>051560304000000058</t>
  </si>
  <si>
    <t>205-283-6681650-1</t>
  </si>
  <si>
    <t>205-283-6681650-2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</si>
  <si>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</si>
  <si>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</si>
  <si>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</si>
  <si>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</si>
  <si>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</si>
  <si>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</si>
  <si>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
 دارایی‌های صندوق</t>
  </si>
  <si>
    <t>درصد به کل
دارایی‌های صندوق</t>
  </si>
  <si>
    <t>سرمایه‌گذاری‌غدیر(هلدینگ‌)</t>
  </si>
  <si>
    <t>درصد به
 کل دارایی‌ها</t>
  </si>
  <si>
    <t>-</t>
  </si>
  <si>
    <t xml:space="preserve">1.09 </t>
  </si>
  <si>
    <t xml:space="preserve">0.68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</si>
</sst>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Black]\(#,##0\);\-\ ;"/>
    <numFmt numFmtId="165" formatCode="0.000"/>
  </numFmts>
  <fonts count="6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1"/>
      <name val="Calibri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Border="1"/>
    <xf numFmtId="49" fontId="1" fillId="0" borderId="0" xfId="0" applyNumberFormat="1" applyFont="1"/>
    <xf numFmtId="3" fontId="5" fillId="0" borderId="0" xfId="0" applyNumberFormat="1" applyFont="1"/>
    <xf numFmtId="0" fontId="1" fillId="0" borderId="0" xfId="0" applyFont="1" applyFill="1"/>
    <xf numFmtId="0" fontId="2" fillId="0" borderId="3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3" fontId="1" fillId="0" borderId="1" xfId="0" applyNumberFormat="1" applyFont="1" applyBorder="1"/>
    <xf numFmtId="10" fontId="1" fillId="0" borderId="0" xfId="1" applyNumberFormat="1" applyFont="1"/>
    <xf numFmtId="2" fontId="1" fillId="0" borderId="0" xfId="0" applyNumberFormat="1" applyFont="1" applyAlignment="1">
      <alignment horizontal="center"/>
    </xf>
    <xf numFmtId="13" fontId="1" fillId="0" borderId="1" xfId="1" applyNumberFormat="1" applyFont="1" applyBorder="1" applyAlignment="1">
      <alignment horizontal="center"/>
    </xf>
    <xf numFmtId="2" fontId="1" fillId="0" borderId="0" xfId="1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topLeftCell="F1" workbookViewId="0">
      <selection activeCell="Y20" sqref="Y20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4" customWidth="1"/>
    <col min="4" max="4" width="1" style="4" customWidth="1"/>
    <col min="5" max="5" width="19.5703125" style="4" bestFit="1" customWidth="1"/>
    <col min="6" max="6" width="1" style="4" customWidth="1"/>
    <col min="7" max="7" width="25.42578125" style="4" bestFit="1" customWidth="1"/>
    <col min="8" max="8" width="1" style="4" customWidth="1"/>
    <col min="9" max="9" width="9.140625" style="4" customWidth="1"/>
    <col min="10" max="10" width="1" style="4" customWidth="1"/>
    <col min="11" max="11" width="19.5703125" style="4" bestFit="1" customWidth="1"/>
    <col min="12" max="12" width="1" style="4" customWidth="1"/>
    <col min="13" max="13" width="9.140625" style="4" customWidth="1"/>
    <col min="14" max="14" width="1" style="4" customWidth="1"/>
    <col min="15" max="15" width="14.85546875" style="4" bestFit="1" customWidth="1"/>
    <col min="16" max="16" width="1" style="4" customWidth="1"/>
    <col min="17" max="17" width="9.140625" style="4" customWidth="1"/>
    <col min="18" max="18" width="1" style="4" customWidth="1"/>
    <col min="19" max="19" width="13.7109375" style="4" bestFit="1" customWidth="1"/>
    <col min="20" max="20" width="1" style="4" customWidth="1"/>
    <col min="21" max="21" width="19.5703125" style="4" bestFit="1" customWidth="1"/>
    <col min="22" max="22" width="1" style="4" customWidth="1"/>
    <col min="23" max="23" width="25.42578125" style="4" bestFit="1" customWidth="1"/>
    <col min="24" max="24" width="1" style="1" customWidth="1"/>
    <col min="25" max="25" width="20.7109375" style="4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27.75" x14ac:dyDescent="0.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5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6" spans="1:25" ht="27.75" x14ac:dyDescent="0.4">
      <c r="A6" s="39" t="s">
        <v>3</v>
      </c>
      <c r="C6" s="41" t="s">
        <v>4</v>
      </c>
      <c r="D6" s="41" t="s">
        <v>4</v>
      </c>
      <c r="E6" s="41" t="s">
        <v>4</v>
      </c>
      <c r="F6" s="41" t="s">
        <v>4</v>
      </c>
      <c r="G6" s="41" t="s">
        <v>4</v>
      </c>
      <c r="I6" s="41" t="s">
        <v>5</v>
      </c>
      <c r="J6" s="41" t="s">
        <v>5</v>
      </c>
      <c r="K6" s="41" t="s">
        <v>5</v>
      </c>
      <c r="L6" s="41" t="s">
        <v>5</v>
      </c>
      <c r="M6" s="41" t="s">
        <v>5</v>
      </c>
      <c r="N6" s="41" t="s">
        <v>5</v>
      </c>
      <c r="O6" s="41" t="s">
        <v>5</v>
      </c>
      <c r="Q6" s="41" t="s">
        <v>6</v>
      </c>
      <c r="R6" s="41" t="s">
        <v>6</v>
      </c>
      <c r="S6" s="41" t="s">
        <v>6</v>
      </c>
      <c r="T6" s="41" t="s">
        <v>6</v>
      </c>
      <c r="U6" s="41" t="s">
        <v>6</v>
      </c>
      <c r="V6" s="41" t="s">
        <v>6</v>
      </c>
      <c r="W6" s="41" t="s">
        <v>6</v>
      </c>
      <c r="X6" s="41" t="s">
        <v>6</v>
      </c>
      <c r="Y6" s="41" t="s">
        <v>6</v>
      </c>
    </row>
    <row r="7" spans="1:25" ht="27.75" x14ac:dyDescent="0.4">
      <c r="A7" s="39" t="s">
        <v>3</v>
      </c>
      <c r="C7" s="42" t="s">
        <v>7</v>
      </c>
      <c r="E7" s="42" t="s">
        <v>8</v>
      </c>
      <c r="G7" s="42" t="s">
        <v>9</v>
      </c>
      <c r="I7" s="39" t="s">
        <v>10</v>
      </c>
      <c r="J7" s="39" t="s">
        <v>10</v>
      </c>
      <c r="K7" s="39" t="s">
        <v>10</v>
      </c>
      <c r="M7" s="39" t="s">
        <v>11</v>
      </c>
      <c r="N7" s="39" t="s">
        <v>11</v>
      </c>
      <c r="O7" s="39" t="s">
        <v>11</v>
      </c>
      <c r="Q7" s="42" t="s">
        <v>7</v>
      </c>
      <c r="S7" s="42" t="s">
        <v>12</v>
      </c>
      <c r="U7" s="42" t="s">
        <v>8</v>
      </c>
      <c r="W7" s="42" t="s">
        <v>9</v>
      </c>
      <c r="Y7" s="40" t="s">
        <v>296</v>
      </c>
    </row>
    <row r="8" spans="1:25" ht="49.5" customHeight="1" x14ac:dyDescent="0.4">
      <c r="A8" s="39" t="s">
        <v>3</v>
      </c>
      <c r="C8" s="41" t="s">
        <v>7</v>
      </c>
      <c r="E8" s="41" t="s">
        <v>8</v>
      </c>
      <c r="G8" s="41" t="s">
        <v>9</v>
      </c>
      <c r="I8" s="16" t="s">
        <v>7</v>
      </c>
      <c r="K8" s="41" t="s">
        <v>8</v>
      </c>
      <c r="M8" s="41" t="s">
        <v>7</v>
      </c>
      <c r="O8" s="41" t="s">
        <v>14</v>
      </c>
      <c r="Q8" s="41" t="s">
        <v>7</v>
      </c>
      <c r="S8" s="41" t="s">
        <v>12</v>
      </c>
      <c r="U8" s="41" t="s">
        <v>8</v>
      </c>
      <c r="W8" s="41" t="s">
        <v>9</v>
      </c>
      <c r="Y8" s="41" t="s">
        <v>13</v>
      </c>
    </row>
    <row r="9" spans="1:25" ht="18.75" customHeight="1" x14ac:dyDescent="0.45">
      <c r="A9" s="2" t="s">
        <v>15</v>
      </c>
      <c r="C9" s="6">
        <v>7803878</v>
      </c>
      <c r="D9" s="6"/>
      <c r="E9" s="6">
        <v>51522770305</v>
      </c>
      <c r="F9" s="6"/>
      <c r="G9" s="6">
        <v>51602523647.0868</v>
      </c>
      <c r="H9" s="6"/>
      <c r="I9" s="6">
        <v>0</v>
      </c>
      <c r="J9" s="6"/>
      <c r="K9" s="6">
        <v>0</v>
      </c>
      <c r="L9" s="6"/>
      <c r="M9" s="6">
        <v>-1296334</v>
      </c>
      <c r="N9" s="6"/>
      <c r="O9" s="6">
        <v>9120209040</v>
      </c>
      <c r="P9" s="6"/>
      <c r="Q9" s="6">
        <v>6507544</v>
      </c>
      <c r="R9" s="6"/>
      <c r="S9" s="6">
        <v>7090</v>
      </c>
      <c r="T9" s="6"/>
      <c r="U9" s="6">
        <v>42964112814</v>
      </c>
      <c r="V9" s="6"/>
      <c r="W9" s="6">
        <v>45863962962.587997</v>
      </c>
      <c r="Y9" s="4" t="s">
        <v>16</v>
      </c>
    </row>
    <row r="10" spans="1:25" ht="18.75" x14ac:dyDescent="0.45">
      <c r="A10" s="2" t="s">
        <v>17</v>
      </c>
      <c r="C10" s="6">
        <v>7845</v>
      </c>
      <c r="D10" s="6"/>
      <c r="E10" s="6">
        <v>39441213</v>
      </c>
      <c r="F10" s="6"/>
      <c r="G10" s="6">
        <v>43740789.500249997</v>
      </c>
      <c r="H10" s="6"/>
      <c r="I10" s="6">
        <v>0</v>
      </c>
      <c r="J10" s="6"/>
      <c r="K10" s="6">
        <v>0</v>
      </c>
      <c r="L10" s="6"/>
      <c r="M10" s="6">
        <v>-7845</v>
      </c>
      <c r="N10" s="6"/>
      <c r="O10" s="6">
        <v>79324537</v>
      </c>
      <c r="P10" s="6"/>
      <c r="Q10" s="6">
        <v>0</v>
      </c>
      <c r="R10" s="6"/>
      <c r="S10" s="6">
        <v>0</v>
      </c>
      <c r="T10" s="6"/>
      <c r="U10" s="6">
        <v>0</v>
      </c>
      <c r="V10" s="6"/>
      <c r="W10" s="6">
        <v>0</v>
      </c>
      <c r="Y10" s="4" t="s">
        <v>18</v>
      </c>
    </row>
    <row r="11" spans="1:25" ht="18.75" x14ac:dyDescent="0.45">
      <c r="A11" s="2" t="s">
        <v>19</v>
      </c>
      <c r="C11" s="6">
        <v>13766</v>
      </c>
      <c r="D11" s="6"/>
      <c r="E11" s="6">
        <v>289368036</v>
      </c>
      <c r="F11" s="6"/>
      <c r="G11" s="6">
        <v>684615137.76900005</v>
      </c>
      <c r="H11" s="6"/>
      <c r="I11" s="6">
        <v>0</v>
      </c>
      <c r="J11" s="6"/>
      <c r="K11" s="6">
        <v>0</v>
      </c>
      <c r="L11" s="6"/>
      <c r="M11" s="6">
        <v>-13766</v>
      </c>
      <c r="N11" s="6"/>
      <c r="O11" s="6">
        <v>862097817</v>
      </c>
      <c r="P11" s="6"/>
      <c r="Q11" s="6">
        <v>0</v>
      </c>
      <c r="R11" s="6"/>
      <c r="S11" s="6">
        <v>0</v>
      </c>
      <c r="T11" s="6"/>
      <c r="U11" s="6">
        <v>0</v>
      </c>
      <c r="V11" s="6"/>
      <c r="W11" s="6">
        <v>0</v>
      </c>
      <c r="Y11" s="4" t="s">
        <v>18</v>
      </c>
    </row>
    <row r="12" spans="1:25" ht="18.75" x14ac:dyDescent="0.45">
      <c r="A12" s="2" t="s">
        <v>20</v>
      </c>
      <c r="C12" s="6">
        <v>14754</v>
      </c>
      <c r="D12" s="6"/>
      <c r="E12" s="6">
        <v>28102340</v>
      </c>
      <c r="F12" s="6"/>
      <c r="G12" s="6">
        <v>48662497.056599997</v>
      </c>
      <c r="H12" s="6"/>
      <c r="I12" s="6">
        <v>0</v>
      </c>
      <c r="J12" s="6"/>
      <c r="K12" s="6">
        <v>0</v>
      </c>
      <c r="L12" s="6"/>
      <c r="M12" s="6">
        <v>-14754</v>
      </c>
      <c r="N12" s="6"/>
      <c r="O12" s="6">
        <v>67464588</v>
      </c>
      <c r="P12" s="6"/>
      <c r="Q12" s="6">
        <v>0</v>
      </c>
      <c r="R12" s="6"/>
      <c r="S12" s="6">
        <v>0</v>
      </c>
      <c r="T12" s="6"/>
      <c r="U12" s="6">
        <v>0</v>
      </c>
      <c r="V12" s="6"/>
      <c r="W12" s="6">
        <v>0</v>
      </c>
      <c r="Y12" s="4" t="s">
        <v>18</v>
      </c>
    </row>
    <row r="13" spans="1:25" ht="18.75" x14ac:dyDescent="0.45">
      <c r="A13" s="2" t="s">
        <v>21</v>
      </c>
      <c r="C13" s="6">
        <v>27675464</v>
      </c>
      <c r="D13" s="6"/>
      <c r="E13" s="6">
        <v>277441456340</v>
      </c>
      <c r="F13" s="6"/>
      <c r="G13" s="6">
        <v>342234289665.64801</v>
      </c>
      <c r="H13" s="6"/>
      <c r="I13" s="6">
        <v>10030000</v>
      </c>
      <c r="J13" s="6"/>
      <c r="K13" s="6">
        <v>114346128120</v>
      </c>
      <c r="L13" s="6"/>
      <c r="M13" s="6">
        <v>-506710</v>
      </c>
      <c r="N13" s="6"/>
      <c r="O13" s="6">
        <v>6558256735</v>
      </c>
      <c r="P13" s="6"/>
      <c r="Q13" s="6">
        <v>37198754</v>
      </c>
      <c r="R13" s="6"/>
      <c r="S13" s="6">
        <v>10500</v>
      </c>
      <c r="T13" s="6"/>
      <c r="U13" s="6">
        <v>386707909539</v>
      </c>
      <c r="V13" s="6"/>
      <c r="W13" s="6">
        <v>388262924843.84998</v>
      </c>
      <c r="Y13" s="4" t="s">
        <v>22</v>
      </c>
    </row>
    <row r="14" spans="1:25" ht="18.75" x14ac:dyDescent="0.45">
      <c r="A14" s="2" t="s">
        <v>298</v>
      </c>
      <c r="C14" s="6">
        <v>1800000</v>
      </c>
      <c r="D14" s="6"/>
      <c r="E14" s="6">
        <f>28880776307-1286</f>
        <v>28880775021</v>
      </c>
      <c r="F14" s="6"/>
      <c r="G14" s="6">
        <f>29129641200-1288</f>
        <v>29129639912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1800000</v>
      </c>
      <c r="R14" s="6"/>
      <c r="S14" s="6">
        <v>13920</v>
      </c>
      <c r="T14" s="6"/>
      <c r="U14" s="6">
        <v>28880776307</v>
      </c>
      <c r="V14" s="6"/>
      <c r="W14" s="6">
        <v>24906916800</v>
      </c>
      <c r="Y14" s="4" t="s">
        <v>24</v>
      </c>
    </row>
    <row r="15" spans="1:25" ht="18.75" x14ac:dyDescent="0.45">
      <c r="A15" s="2" t="s">
        <v>25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607472</v>
      </c>
      <c r="J15" s="6"/>
      <c r="K15" s="6">
        <v>12342878765</v>
      </c>
      <c r="L15" s="6"/>
      <c r="M15" s="6">
        <v>0</v>
      </c>
      <c r="N15" s="6"/>
      <c r="O15" s="6">
        <v>0</v>
      </c>
      <c r="P15" s="6"/>
      <c r="Q15" s="6">
        <v>607472</v>
      </c>
      <c r="R15" s="6"/>
      <c r="S15" s="6">
        <v>21315</v>
      </c>
      <c r="T15" s="6"/>
      <c r="U15" s="6">
        <v>12342878765</v>
      </c>
      <c r="V15" s="6"/>
      <c r="W15" s="6">
        <v>12871223499.204</v>
      </c>
      <c r="Y15" s="4" t="s">
        <v>26</v>
      </c>
    </row>
    <row r="16" spans="1:25" ht="18.75" x14ac:dyDescent="0.45">
      <c r="A16" s="2" t="s">
        <v>27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650804</v>
      </c>
      <c r="J16" s="6"/>
      <c r="K16" s="6">
        <v>4970143314</v>
      </c>
      <c r="L16" s="6"/>
      <c r="M16" s="6">
        <v>0</v>
      </c>
      <c r="N16" s="6"/>
      <c r="O16" s="6">
        <v>0</v>
      </c>
      <c r="P16" s="6"/>
      <c r="Q16" s="6">
        <v>650804</v>
      </c>
      <c r="R16" s="6"/>
      <c r="S16" s="6">
        <v>9569</v>
      </c>
      <c r="T16" s="6"/>
      <c r="U16" s="6">
        <v>4970143314</v>
      </c>
      <c r="V16" s="6"/>
      <c r="W16" s="6">
        <v>6190489592.3177996</v>
      </c>
      <c r="Y16" s="4" t="s">
        <v>28</v>
      </c>
    </row>
    <row r="17" spans="1:25" ht="18.75" x14ac:dyDescent="0.45">
      <c r="A17" s="2" t="s">
        <v>29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2789534</v>
      </c>
      <c r="J17" s="6"/>
      <c r="K17" s="6">
        <v>9305958965</v>
      </c>
      <c r="L17" s="6"/>
      <c r="M17" s="6">
        <v>-650000</v>
      </c>
      <c r="N17" s="6"/>
      <c r="O17" s="6">
        <v>3001285814</v>
      </c>
      <c r="P17" s="6"/>
      <c r="Q17" s="6">
        <v>2139534</v>
      </c>
      <c r="R17" s="6"/>
      <c r="S17" s="6">
        <v>4645</v>
      </c>
      <c r="T17" s="6"/>
      <c r="U17" s="6">
        <v>7139681367</v>
      </c>
      <c r="V17" s="6"/>
      <c r="W17" s="6">
        <v>9879003524.1914997</v>
      </c>
      <c r="Y17" s="4" t="s">
        <v>30</v>
      </c>
    </row>
    <row r="18" spans="1:25" ht="18.75" x14ac:dyDescent="0.45">
      <c r="A18" s="2" t="s">
        <v>31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776660</v>
      </c>
      <c r="J18" s="6"/>
      <c r="K18" s="6">
        <v>99292763719</v>
      </c>
      <c r="L18" s="6"/>
      <c r="M18" s="6">
        <v>0</v>
      </c>
      <c r="N18" s="6"/>
      <c r="O18" s="6">
        <v>0</v>
      </c>
      <c r="P18" s="6"/>
      <c r="Q18" s="6">
        <v>776660</v>
      </c>
      <c r="R18" s="6"/>
      <c r="S18" s="6">
        <v>121000</v>
      </c>
      <c r="T18" s="6"/>
      <c r="U18" s="6">
        <v>99292763719</v>
      </c>
      <c r="V18" s="6"/>
      <c r="W18" s="6">
        <v>93913718462.574997</v>
      </c>
      <c r="Y18" s="4" t="s">
        <v>32</v>
      </c>
    </row>
    <row r="19" spans="1:25" ht="18.75" x14ac:dyDescent="0.45">
      <c r="A19" s="2" t="s">
        <v>33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19805</v>
      </c>
      <c r="J19" s="6"/>
      <c r="K19" s="6">
        <v>455937715</v>
      </c>
      <c r="L19" s="6"/>
      <c r="M19" s="6">
        <v>0</v>
      </c>
      <c r="N19" s="6"/>
      <c r="O19" s="6">
        <v>0</v>
      </c>
      <c r="P19" s="6"/>
      <c r="Q19" s="6">
        <v>19805</v>
      </c>
      <c r="R19" s="6"/>
      <c r="S19" s="6">
        <v>35620</v>
      </c>
      <c r="T19" s="6"/>
      <c r="U19" s="6">
        <f>455957520-1286</f>
        <v>455956234</v>
      </c>
      <c r="V19" s="6"/>
      <c r="W19" s="6">
        <f>701256648.105-1289</f>
        <v>701255359.10500002</v>
      </c>
      <c r="Y19" s="4" t="s">
        <v>18</v>
      </c>
    </row>
    <row r="20" spans="1:25" ht="18.75" thickBot="1" x14ac:dyDescent="0.45">
      <c r="C20" s="6"/>
      <c r="D20" s="6"/>
      <c r="E20" s="7">
        <f>SUM(E9:E19)</f>
        <v>358201913255</v>
      </c>
      <c r="F20" s="6"/>
      <c r="G20" s="7">
        <f>SUM(G9:G19)</f>
        <v>423743471649.06067</v>
      </c>
      <c r="H20" s="6"/>
      <c r="I20" s="6"/>
      <c r="J20" s="6"/>
      <c r="K20" s="7">
        <f>SUM(K9:K19)</f>
        <v>240713810598</v>
      </c>
      <c r="L20" s="6"/>
      <c r="M20" s="6"/>
      <c r="N20" s="6"/>
      <c r="O20" s="7">
        <f>SUM(O9:O19)</f>
        <v>19688638531</v>
      </c>
      <c r="P20" s="6"/>
      <c r="Q20" s="6"/>
      <c r="R20" s="6"/>
      <c r="S20" s="6"/>
      <c r="T20" s="6"/>
      <c r="U20" s="7">
        <f>SUM(U9:U19)</f>
        <v>582754222059</v>
      </c>
      <c r="V20" s="6"/>
      <c r="W20" s="7">
        <f>SUM(W9:W19)</f>
        <v>582589495043.8313</v>
      </c>
      <c r="Y20" s="38"/>
    </row>
    <row r="21" spans="1:25" ht="18.75" thickTop="1" x14ac:dyDescent="0.4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5" x14ac:dyDescent="0.4">
      <c r="G22" s="10"/>
    </row>
    <row r="23" spans="1:25" x14ac:dyDescent="0.4">
      <c r="E23" s="8"/>
      <c r="G23" s="11"/>
      <c r="U23" s="6"/>
      <c r="W23" s="8"/>
    </row>
    <row r="24" spans="1:25" x14ac:dyDescent="0.4">
      <c r="G24" s="11"/>
    </row>
    <row r="25" spans="1:25" x14ac:dyDescent="0.4">
      <c r="G25" s="10"/>
    </row>
    <row r="26" spans="1:25" x14ac:dyDescent="0.4">
      <c r="E26" s="6"/>
    </row>
    <row r="27" spans="1:25" x14ac:dyDescent="0.4">
      <c r="U27" s="6"/>
      <c r="W27" s="6"/>
    </row>
  </sheetData>
  <mergeCells count="20"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K8"/>
    <mergeCell ref="I7:K7"/>
    <mergeCell ref="M8"/>
    <mergeCell ref="O8"/>
    <mergeCell ref="M7:O7"/>
    <mergeCell ref="A6:A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2:U67"/>
  <sheetViews>
    <sheetView rightToLeft="1" tabSelected="1" topLeftCell="A34" zoomScale="80" zoomScaleNormal="80" workbookViewId="0">
      <selection activeCell="M61" sqref="M61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9.140625" style="23" customWidth="1"/>
    <col min="4" max="4" width="1" style="23" customWidth="1"/>
    <col min="5" max="5" width="16" style="23" bestFit="1" customWidth="1"/>
    <col min="6" max="6" width="1" style="23" customWidth="1"/>
    <col min="7" max="7" width="16.7109375" style="23" bestFit="1" customWidth="1"/>
    <col min="8" max="8" width="1" style="23" customWidth="1"/>
    <col min="9" max="9" width="33.28515625" style="23" bestFit="1" customWidth="1"/>
    <col min="10" max="10" width="1" style="23" customWidth="1"/>
    <col min="11" max="11" width="9.5703125" style="23" bestFit="1" customWidth="1"/>
    <col min="12" max="12" width="1" style="23" customWidth="1"/>
    <col min="13" max="13" width="16" style="23" customWidth="1"/>
    <col min="14" max="14" width="1" style="23" customWidth="1"/>
    <col min="15" max="15" width="16.7109375" style="1" bestFit="1" customWidth="1"/>
    <col min="16" max="16" width="1" style="23" customWidth="1"/>
    <col min="17" max="17" width="33.28515625" style="23" bestFit="1" customWidth="1"/>
    <col min="18" max="18" width="1" style="1" customWidth="1"/>
    <col min="19" max="20" width="12.28515625" style="1" bestFit="1" customWidth="1"/>
    <col min="21" max="21" width="10.5703125" style="1" bestFit="1" customWidth="1"/>
    <col min="22" max="16384" width="9.140625" style="1"/>
  </cols>
  <sheetData>
    <row r="2" spans="1:20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0" ht="27.75" x14ac:dyDescent="0.4">
      <c r="A3" s="39" t="s">
        <v>208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0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20" ht="27.75" x14ac:dyDescent="0.4">
      <c r="A6" s="39" t="s">
        <v>3</v>
      </c>
      <c r="C6" s="47" t="s">
        <v>209</v>
      </c>
      <c r="D6" s="47" t="s">
        <v>209</v>
      </c>
      <c r="E6" s="47" t="s">
        <v>209</v>
      </c>
      <c r="F6" s="47" t="s">
        <v>209</v>
      </c>
      <c r="G6" s="47" t="s">
        <v>209</v>
      </c>
      <c r="H6" s="47" t="s">
        <v>209</v>
      </c>
      <c r="I6" s="47" t="s">
        <v>209</v>
      </c>
      <c r="K6" s="41" t="s">
        <v>210</v>
      </c>
      <c r="L6" s="41" t="s">
        <v>210</v>
      </c>
      <c r="M6" s="41" t="s">
        <v>210</v>
      </c>
      <c r="N6" s="41" t="s">
        <v>210</v>
      </c>
      <c r="O6" s="41" t="s">
        <v>210</v>
      </c>
      <c r="P6" s="41" t="s">
        <v>210</v>
      </c>
      <c r="Q6" s="41" t="s">
        <v>210</v>
      </c>
    </row>
    <row r="7" spans="1:20" ht="27.75" x14ac:dyDescent="0.4">
      <c r="A7" s="39" t="s">
        <v>3</v>
      </c>
      <c r="C7" s="46" t="s">
        <v>7</v>
      </c>
      <c r="E7" s="46" t="s">
        <v>240</v>
      </c>
      <c r="G7" s="24" t="s">
        <v>241</v>
      </c>
      <c r="I7" s="46" t="s">
        <v>270</v>
      </c>
      <c r="K7" s="46" t="s">
        <v>7</v>
      </c>
      <c r="M7" s="46" t="s">
        <v>240</v>
      </c>
      <c r="O7" s="43" t="s">
        <v>241</v>
      </c>
      <c r="Q7" s="46" t="s">
        <v>270</v>
      </c>
    </row>
    <row r="8" spans="1:20" ht="18.75" x14ac:dyDescent="0.45">
      <c r="A8" s="2" t="s">
        <v>245</v>
      </c>
      <c r="C8" s="25">
        <v>0</v>
      </c>
      <c r="D8" s="25"/>
      <c r="E8" s="25">
        <v>0</v>
      </c>
      <c r="F8" s="25"/>
      <c r="G8" s="25">
        <v>0</v>
      </c>
      <c r="H8" s="25"/>
      <c r="I8" s="25">
        <v>0</v>
      </c>
      <c r="J8" s="25"/>
      <c r="K8" s="25">
        <v>30434</v>
      </c>
      <c r="L8" s="25"/>
      <c r="M8" s="25">
        <v>877469035</v>
      </c>
      <c r="N8" s="25"/>
      <c r="O8" s="6">
        <f>M8-Q8</f>
        <v>1041406650</v>
      </c>
      <c r="P8" s="25"/>
      <c r="Q8" s="25">
        <v>-163937615</v>
      </c>
    </row>
    <row r="9" spans="1:20" ht="18.75" x14ac:dyDescent="0.45">
      <c r="A9" s="2" t="s">
        <v>247</v>
      </c>
      <c r="C9" s="25">
        <v>0</v>
      </c>
      <c r="D9" s="25"/>
      <c r="E9" s="25">
        <v>0</v>
      </c>
      <c r="F9" s="25"/>
      <c r="G9" s="25">
        <v>0</v>
      </c>
      <c r="H9" s="25"/>
      <c r="I9" s="25">
        <v>0</v>
      </c>
      <c r="J9" s="25"/>
      <c r="K9" s="25">
        <v>160000</v>
      </c>
      <c r="L9" s="25"/>
      <c r="M9" s="25">
        <v>1612212956</v>
      </c>
      <c r="N9" s="25"/>
      <c r="O9" s="6">
        <f>M9-Q9</f>
        <v>2129924573</v>
      </c>
      <c r="P9" s="25"/>
      <c r="Q9" s="25">
        <v>-517711617</v>
      </c>
    </row>
    <row r="10" spans="1:20" ht="18.75" x14ac:dyDescent="0.45">
      <c r="A10" s="2" t="s">
        <v>246</v>
      </c>
      <c r="C10" s="25">
        <v>0</v>
      </c>
      <c r="D10" s="25"/>
      <c r="E10" s="25">
        <v>0</v>
      </c>
      <c r="F10" s="25"/>
      <c r="G10" s="25">
        <v>0</v>
      </c>
      <c r="H10" s="25"/>
      <c r="I10" s="25">
        <v>0</v>
      </c>
      <c r="J10" s="25"/>
      <c r="K10" s="25">
        <v>2929830</v>
      </c>
      <c r="L10" s="25"/>
      <c r="M10" s="25">
        <v>15510520020</v>
      </c>
      <c r="N10" s="25"/>
      <c r="O10" s="6">
        <f t="shared" ref="O10:O59" si="0">M10-Q10</f>
        <v>30683045713</v>
      </c>
      <c r="P10" s="25"/>
      <c r="Q10" s="25">
        <v>-15172525693</v>
      </c>
    </row>
    <row r="11" spans="1:20" ht="18.75" x14ac:dyDescent="0.45">
      <c r="A11" s="2" t="s">
        <v>244</v>
      </c>
      <c r="C11" s="25">
        <v>0</v>
      </c>
      <c r="D11" s="25"/>
      <c r="E11" s="25">
        <v>0</v>
      </c>
      <c r="F11" s="25"/>
      <c r="G11" s="25">
        <v>0</v>
      </c>
      <c r="H11" s="25"/>
      <c r="I11" s="25">
        <v>0</v>
      </c>
      <c r="J11" s="25"/>
      <c r="K11" s="25">
        <v>75187</v>
      </c>
      <c r="L11" s="25"/>
      <c r="M11" s="25">
        <v>828228707</v>
      </c>
      <c r="N11" s="25"/>
      <c r="O11" s="6">
        <f t="shared" si="0"/>
        <v>942293792</v>
      </c>
      <c r="P11" s="25"/>
      <c r="Q11" s="25">
        <v>-114065085</v>
      </c>
    </row>
    <row r="12" spans="1:20" ht="18.75" x14ac:dyDescent="0.45">
      <c r="A12" s="2" t="s">
        <v>243</v>
      </c>
      <c r="C12" s="25">
        <v>0</v>
      </c>
      <c r="D12" s="25"/>
      <c r="E12" s="25">
        <v>0</v>
      </c>
      <c r="F12" s="25"/>
      <c r="G12" s="25">
        <v>0</v>
      </c>
      <c r="H12" s="25"/>
      <c r="I12" s="25">
        <v>0</v>
      </c>
      <c r="J12" s="25"/>
      <c r="K12" s="25">
        <v>94736</v>
      </c>
      <c r="L12" s="25"/>
      <c r="M12" s="25">
        <v>1202917270</v>
      </c>
      <c r="N12" s="25"/>
      <c r="O12" s="6">
        <f t="shared" si="0"/>
        <v>2757236183</v>
      </c>
      <c r="P12" s="25"/>
      <c r="Q12" s="25">
        <v>-1554318913</v>
      </c>
      <c r="S12" s="6"/>
    </row>
    <row r="13" spans="1:20" ht="18.75" x14ac:dyDescent="0.45">
      <c r="A13" s="2" t="s">
        <v>19</v>
      </c>
      <c r="C13" s="25">
        <v>13766</v>
      </c>
      <c r="D13" s="25"/>
      <c r="E13" s="25">
        <v>862097817</v>
      </c>
      <c r="F13" s="25"/>
      <c r="G13" s="25">
        <f>E13-I13</f>
        <v>442817088</v>
      </c>
      <c r="H13" s="25"/>
      <c r="I13" s="25">
        <v>419280729</v>
      </c>
      <c r="J13" s="25"/>
      <c r="K13" s="25">
        <v>13766</v>
      </c>
      <c r="L13" s="25"/>
      <c r="M13" s="25">
        <v>862097817</v>
      </c>
      <c r="N13" s="25"/>
      <c r="O13" s="6">
        <f t="shared" si="0"/>
        <v>442817088</v>
      </c>
      <c r="P13" s="25"/>
      <c r="Q13" s="25">
        <v>419280729</v>
      </c>
      <c r="S13" s="6"/>
      <c r="T13" s="5"/>
    </row>
    <row r="14" spans="1:20" ht="18.75" x14ac:dyDescent="0.45">
      <c r="A14" s="2" t="s">
        <v>15</v>
      </c>
      <c r="C14" s="25">
        <v>1296334</v>
      </c>
      <c r="D14" s="25"/>
      <c r="E14" s="25">
        <v>9120209040</v>
      </c>
      <c r="F14" s="25"/>
      <c r="G14" s="25">
        <f t="shared" ref="G14:G59" si="1">E14-I14</f>
        <v>9528947168</v>
      </c>
      <c r="H14" s="25"/>
      <c r="I14" s="25">
        <v>-408738128</v>
      </c>
      <c r="J14" s="25"/>
      <c r="K14" s="25">
        <v>1296335</v>
      </c>
      <c r="L14" s="25"/>
      <c r="M14" s="25">
        <v>9120209041</v>
      </c>
      <c r="N14" s="25"/>
      <c r="O14" s="6">
        <f t="shared" si="0"/>
        <v>9528953841</v>
      </c>
      <c r="P14" s="25"/>
      <c r="Q14" s="25">
        <v>-408744800</v>
      </c>
      <c r="S14" s="6"/>
      <c r="T14" s="5"/>
    </row>
    <row r="15" spans="1:20" ht="18.75" x14ac:dyDescent="0.45">
      <c r="A15" s="2" t="s">
        <v>29</v>
      </c>
      <c r="C15" s="25">
        <v>650000</v>
      </c>
      <c r="D15" s="25"/>
      <c r="E15" s="25">
        <v>3001285814</v>
      </c>
      <c r="F15" s="25"/>
      <c r="G15" s="25">
        <f t="shared" si="1"/>
        <v>2169010189</v>
      </c>
      <c r="H15" s="25"/>
      <c r="I15" s="25">
        <v>832275625</v>
      </c>
      <c r="J15" s="25"/>
      <c r="K15" s="25">
        <v>650000</v>
      </c>
      <c r="L15" s="25"/>
      <c r="M15" s="25">
        <v>3001285814</v>
      </c>
      <c r="N15" s="25"/>
      <c r="O15" s="6">
        <f t="shared" si="0"/>
        <v>2169010189</v>
      </c>
      <c r="P15" s="25"/>
      <c r="Q15" s="25">
        <v>832275625</v>
      </c>
      <c r="S15" s="6"/>
      <c r="T15" s="5"/>
    </row>
    <row r="16" spans="1:20" ht="18.75" x14ac:dyDescent="0.45">
      <c r="A16" s="2" t="s">
        <v>20</v>
      </c>
      <c r="C16" s="25">
        <v>14754</v>
      </c>
      <c r="D16" s="25"/>
      <c r="E16" s="25">
        <v>67464588</v>
      </c>
      <c r="F16" s="25"/>
      <c r="G16" s="25">
        <f t="shared" si="1"/>
        <v>32385419</v>
      </c>
      <c r="H16" s="25"/>
      <c r="I16" s="25">
        <v>35079169</v>
      </c>
      <c r="J16" s="25"/>
      <c r="K16" s="25">
        <v>14754</v>
      </c>
      <c r="L16" s="25"/>
      <c r="M16" s="25">
        <v>67464588</v>
      </c>
      <c r="N16" s="25"/>
      <c r="O16" s="6">
        <f t="shared" si="0"/>
        <v>32385419</v>
      </c>
      <c r="P16" s="25"/>
      <c r="Q16" s="25">
        <v>35079169</v>
      </c>
      <c r="S16" s="6"/>
      <c r="T16" s="5"/>
    </row>
    <row r="17" spans="1:20" ht="18.75" x14ac:dyDescent="0.45">
      <c r="A17" s="2" t="s">
        <v>21</v>
      </c>
      <c r="C17" s="25">
        <v>506710</v>
      </c>
      <c r="D17" s="25"/>
      <c r="E17" s="25">
        <v>6558256735</v>
      </c>
      <c r="F17" s="25"/>
      <c r="G17" s="25">
        <f t="shared" si="1"/>
        <v>6390052205</v>
      </c>
      <c r="H17" s="25"/>
      <c r="I17" s="25">
        <v>168204530</v>
      </c>
      <c r="J17" s="25"/>
      <c r="K17" s="25">
        <v>506710</v>
      </c>
      <c r="L17" s="25"/>
      <c r="M17" s="25">
        <v>6558256735</v>
      </c>
      <c r="N17" s="25"/>
      <c r="O17" s="6">
        <f t="shared" si="0"/>
        <v>6390052205</v>
      </c>
      <c r="P17" s="25"/>
      <c r="Q17" s="25">
        <v>168204530</v>
      </c>
      <c r="S17" s="6"/>
      <c r="T17" s="5"/>
    </row>
    <row r="18" spans="1:20" ht="18.75" x14ac:dyDescent="0.45">
      <c r="A18" s="2" t="s">
        <v>17</v>
      </c>
      <c r="C18" s="25">
        <v>7845</v>
      </c>
      <c r="D18" s="25"/>
      <c r="E18" s="25">
        <v>79324537</v>
      </c>
      <c r="F18" s="25"/>
      <c r="G18" s="25">
        <f t="shared" si="1"/>
        <v>43886344</v>
      </c>
      <c r="H18" s="25"/>
      <c r="I18" s="25">
        <v>35438193</v>
      </c>
      <c r="J18" s="25"/>
      <c r="K18" s="25">
        <v>7845</v>
      </c>
      <c r="L18" s="25"/>
      <c r="M18" s="25">
        <v>79324537</v>
      </c>
      <c r="N18" s="25"/>
      <c r="O18" s="6">
        <f t="shared" si="0"/>
        <v>43886344</v>
      </c>
      <c r="P18" s="25"/>
      <c r="Q18" s="25">
        <v>35438193</v>
      </c>
      <c r="S18" s="6"/>
      <c r="T18" s="5"/>
    </row>
    <row r="19" spans="1:20" ht="18.75" x14ac:dyDescent="0.45">
      <c r="A19" s="2" t="s">
        <v>229</v>
      </c>
      <c r="C19" s="25">
        <v>0</v>
      </c>
      <c r="D19" s="25"/>
      <c r="E19" s="25">
        <v>0</v>
      </c>
      <c r="F19" s="25"/>
      <c r="G19" s="25">
        <f t="shared" si="1"/>
        <v>0</v>
      </c>
      <c r="H19" s="25"/>
      <c r="I19" s="25">
        <v>0</v>
      </c>
      <c r="J19" s="25"/>
      <c r="K19" s="25">
        <v>200000</v>
      </c>
      <c r="L19" s="25"/>
      <c r="M19" s="25">
        <v>3186901951</v>
      </c>
      <c r="N19" s="25"/>
      <c r="O19" s="6">
        <f t="shared" si="0"/>
        <v>2529130217</v>
      </c>
      <c r="P19" s="25"/>
      <c r="Q19" s="25">
        <v>657771734</v>
      </c>
      <c r="S19" s="6"/>
      <c r="T19" s="5"/>
    </row>
    <row r="20" spans="1:20" ht="18.75" x14ac:dyDescent="0.45">
      <c r="A20" s="2" t="s">
        <v>263</v>
      </c>
      <c r="C20" s="25">
        <v>0</v>
      </c>
      <c r="D20" s="25"/>
      <c r="E20" s="25">
        <v>0</v>
      </c>
      <c r="F20" s="25"/>
      <c r="G20" s="25">
        <f t="shared" si="1"/>
        <v>0</v>
      </c>
      <c r="H20" s="25"/>
      <c r="I20" s="25">
        <v>0</v>
      </c>
      <c r="J20" s="25"/>
      <c r="K20" s="25">
        <v>1327</v>
      </c>
      <c r="L20" s="25"/>
      <c r="M20" s="25">
        <v>76613583</v>
      </c>
      <c r="N20" s="25"/>
      <c r="O20" s="6">
        <f t="shared" si="0"/>
        <v>57516812</v>
      </c>
      <c r="P20" s="25"/>
      <c r="Q20" s="25">
        <v>19096771</v>
      </c>
      <c r="S20" s="6"/>
      <c r="T20" s="5"/>
    </row>
    <row r="21" spans="1:20" ht="18.75" x14ac:dyDescent="0.45">
      <c r="A21" s="2" t="s">
        <v>23</v>
      </c>
      <c r="C21" s="25">
        <v>0</v>
      </c>
      <c r="D21" s="25"/>
      <c r="E21" s="25">
        <v>0</v>
      </c>
      <c r="F21" s="25"/>
      <c r="G21" s="25">
        <f t="shared" si="1"/>
        <v>0</v>
      </c>
      <c r="H21" s="25"/>
      <c r="I21" s="25">
        <v>0</v>
      </c>
      <c r="J21" s="25"/>
      <c r="K21" s="25">
        <v>1500000</v>
      </c>
      <c r="L21" s="25"/>
      <c r="M21" s="25">
        <v>14814079901</v>
      </c>
      <c r="N21" s="25"/>
      <c r="O21" s="6">
        <f t="shared" si="0"/>
        <v>16325082443</v>
      </c>
      <c r="P21" s="25"/>
      <c r="Q21" s="25">
        <v>-1511002542</v>
      </c>
      <c r="S21" s="6"/>
      <c r="T21" s="5"/>
    </row>
    <row r="22" spans="1:20" ht="18.75" x14ac:dyDescent="0.45">
      <c r="A22" s="2" t="s">
        <v>251</v>
      </c>
      <c r="C22" s="25">
        <v>0</v>
      </c>
      <c r="D22" s="25"/>
      <c r="E22" s="25">
        <v>0</v>
      </c>
      <c r="F22" s="25"/>
      <c r="G22" s="25">
        <f t="shared" si="1"/>
        <v>0</v>
      </c>
      <c r="H22" s="25"/>
      <c r="I22" s="25">
        <v>0</v>
      </c>
      <c r="J22" s="25"/>
      <c r="K22" s="25">
        <v>100000</v>
      </c>
      <c r="L22" s="25"/>
      <c r="M22" s="25">
        <v>3498350298</v>
      </c>
      <c r="N22" s="25"/>
      <c r="O22" s="6">
        <f t="shared" si="0"/>
        <v>3435439794</v>
      </c>
      <c r="P22" s="25"/>
      <c r="Q22" s="25">
        <v>62910504</v>
      </c>
      <c r="S22" s="6"/>
      <c r="T22" s="5"/>
    </row>
    <row r="23" spans="1:20" ht="18.75" x14ac:dyDescent="0.45">
      <c r="A23" s="2" t="s">
        <v>261</v>
      </c>
      <c r="C23" s="25">
        <v>0</v>
      </c>
      <c r="D23" s="25"/>
      <c r="E23" s="25">
        <v>0</v>
      </c>
      <c r="F23" s="25"/>
      <c r="G23" s="25">
        <f t="shared" si="1"/>
        <v>0</v>
      </c>
      <c r="H23" s="25"/>
      <c r="I23" s="25">
        <v>0</v>
      </c>
      <c r="J23" s="25"/>
      <c r="K23" s="25">
        <v>33612</v>
      </c>
      <c r="L23" s="25"/>
      <c r="M23" s="25">
        <v>1569362060</v>
      </c>
      <c r="N23" s="25"/>
      <c r="O23" s="6">
        <f t="shared" si="0"/>
        <v>1495896850</v>
      </c>
      <c r="P23" s="25"/>
      <c r="Q23" s="25">
        <v>73465210</v>
      </c>
      <c r="S23" s="6"/>
      <c r="T23" s="5"/>
    </row>
    <row r="24" spans="1:20" ht="18.75" x14ac:dyDescent="0.45">
      <c r="A24" s="2" t="s">
        <v>259</v>
      </c>
      <c r="C24" s="25">
        <v>0</v>
      </c>
      <c r="D24" s="25"/>
      <c r="E24" s="25">
        <v>0</v>
      </c>
      <c r="F24" s="25"/>
      <c r="G24" s="25">
        <f t="shared" si="1"/>
        <v>0</v>
      </c>
      <c r="H24" s="25"/>
      <c r="I24" s="25">
        <v>0</v>
      </c>
      <c r="J24" s="25"/>
      <c r="K24" s="25">
        <v>18975</v>
      </c>
      <c r="L24" s="25"/>
      <c r="M24" s="25">
        <v>302133102</v>
      </c>
      <c r="N24" s="25"/>
      <c r="O24" s="6">
        <f t="shared" si="0"/>
        <v>289398120</v>
      </c>
      <c r="P24" s="25"/>
      <c r="Q24" s="25">
        <v>12734982</v>
      </c>
      <c r="S24" s="6"/>
      <c r="T24" s="5"/>
    </row>
    <row r="25" spans="1:20" ht="18.75" x14ac:dyDescent="0.45">
      <c r="A25" s="2" t="s">
        <v>253</v>
      </c>
      <c r="C25" s="25">
        <v>0</v>
      </c>
      <c r="D25" s="25"/>
      <c r="E25" s="25">
        <v>0</v>
      </c>
      <c r="F25" s="25"/>
      <c r="G25" s="25">
        <f t="shared" si="1"/>
        <v>0</v>
      </c>
      <c r="H25" s="25"/>
      <c r="I25" s="25">
        <v>0</v>
      </c>
      <c r="J25" s="25"/>
      <c r="K25" s="25">
        <v>250000</v>
      </c>
      <c r="L25" s="25"/>
      <c r="M25" s="25">
        <v>8443763559</v>
      </c>
      <c r="N25" s="25"/>
      <c r="O25" s="6">
        <f t="shared" si="0"/>
        <v>8497455290</v>
      </c>
      <c r="P25" s="25"/>
      <c r="Q25" s="25">
        <v>-53691731</v>
      </c>
      <c r="S25" s="6"/>
      <c r="T25" s="5"/>
    </row>
    <row r="26" spans="1:20" ht="18.75" x14ac:dyDescent="0.45">
      <c r="A26" s="2" t="s">
        <v>238</v>
      </c>
      <c r="C26" s="25">
        <v>0</v>
      </c>
      <c r="D26" s="25"/>
      <c r="E26" s="25">
        <v>0</v>
      </c>
      <c r="F26" s="25"/>
      <c r="G26" s="25">
        <f t="shared" si="1"/>
        <v>0</v>
      </c>
      <c r="H26" s="25"/>
      <c r="I26" s="25">
        <v>0</v>
      </c>
      <c r="J26" s="25"/>
      <c r="K26" s="25">
        <v>24768</v>
      </c>
      <c r="L26" s="25"/>
      <c r="M26" s="25">
        <v>118179040</v>
      </c>
      <c r="N26" s="25"/>
      <c r="O26" s="6">
        <f t="shared" si="0"/>
        <v>54564932</v>
      </c>
      <c r="P26" s="25"/>
      <c r="Q26" s="25">
        <v>63614108</v>
      </c>
      <c r="R26" s="6"/>
      <c r="S26" s="6"/>
      <c r="T26" s="5"/>
    </row>
    <row r="27" spans="1:20" ht="18.75" x14ac:dyDescent="0.45">
      <c r="A27" s="2" t="s">
        <v>249</v>
      </c>
      <c r="C27" s="25">
        <v>0</v>
      </c>
      <c r="D27" s="25"/>
      <c r="E27" s="25">
        <v>0</v>
      </c>
      <c r="F27" s="25"/>
      <c r="G27" s="25">
        <f t="shared" si="1"/>
        <v>0</v>
      </c>
      <c r="H27" s="25"/>
      <c r="I27" s="25">
        <v>0</v>
      </c>
      <c r="J27" s="25"/>
      <c r="K27" s="25">
        <v>180000</v>
      </c>
      <c r="L27" s="25"/>
      <c r="M27" s="25">
        <v>16540201678</v>
      </c>
      <c r="N27" s="25"/>
      <c r="O27" s="6">
        <f t="shared" si="0"/>
        <v>16919900497</v>
      </c>
      <c r="P27" s="25"/>
      <c r="Q27" s="25">
        <v>-379698819</v>
      </c>
      <c r="R27" s="6"/>
      <c r="S27" s="6"/>
      <c r="T27" s="5"/>
    </row>
    <row r="28" spans="1:20" ht="18.75" x14ac:dyDescent="0.45">
      <c r="A28" s="2" t="s">
        <v>256</v>
      </c>
      <c r="C28" s="25">
        <v>0</v>
      </c>
      <c r="D28" s="25"/>
      <c r="E28" s="25">
        <v>0</v>
      </c>
      <c r="F28" s="25"/>
      <c r="G28" s="25">
        <f t="shared" si="1"/>
        <v>0</v>
      </c>
      <c r="H28" s="25"/>
      <c r="I28" s="25">
        <v>0</v>
      </c>
      <c r="J28" s="25"/>
      <c r="K28" s="25">
        <v>500000</v>
      </c>
      <c r="L28" s="25"/>
      <c r="M28" s="25">
        <v>30288703525</v>
      </c>
      <c r="N28" s="25"/>
      <c r="O28" s="6">
        <f t="shared" si="0"/>
        <v>30738224938</v>
      </c>
      <c r="P28" s="25"/>
      <c r="Q28" s="25">
        <v>-449521413</v>
      </c>
      <c r="R28" s="6"/>
      <c r="S28" s="6"/>
      <c r="T28" s="5"/>
    </row>
    <row r="29" spans="1:20" ht="18.75" x14ac:dyDescent="0.45">
      <c r="A29" s="2" t="s">
        <v>248</v>
      </c>
      <c r="C29" s="25">
        <v>0</v>
      </c>
      <c r="D29" s="25"/>
      <c r="E29" s="25">
        <v>0</v>
      </c>
      <c r="F29" s="25"/>
      <c r="G29" s="25">
        <f t="shared" si="1"/>
        <v>0</v>
      </c>
      <c r="H29" s="25"/>
      <c r="I29" s="25">
        <v>0</v>
      </c>
      <c r="J29" s="25"/>
      <c r="K29" s="25">
        <v>3500000</v>
      </c>
      <c r="L29" s="25"/>
      <c r="M29" s="25">
        <v>30653981824</v>
      </c>
      <c r="N29" s="25"/>
      <c r="O29" s="6">
        <f t="shared" si="0"/>
        <v>31417265429</v>
      </c>
      <c r="P29" s="25"/>
      <c r="Q29" s="25">
        <v>-763283605</v>
      </c>
      <c r="R29" s="6"/>
      <c r="S29" s="6"/>
      <c r="T29" s="5"/>
    </row>
    <row r="30" spans="1:20" ht="18.75" x14ac:dyDescent="0.45">
      <c r="A30" s="2" t="s">
        <v>265</v>
      </c>
      <c r="C30" s="25">
        <v>0</v>
      </c>
      <c r="D30" s="25"/>
      <c r="E30" s="25">
        <v>0</v>
      </c>
      <c r="F30" s="25"/>
      <c r="G30" s="25">
        <f t="shared" si="1"/>
        <v>0</v>
      </c>
      <c r="H30" s="25"/>
      <c r="I30" s="25">
        <v>0</v>
      </c>
      <c r="J30" s="25"/>
      <c r="K30" s="25">
        <v>3100000</v>
      </c>
      <c r="L30" s="25"/>
      <c r="M30" s="25">
        <v>38873506713</v>
      </c>
      <c r="N30" s="25"/>
      <c r="O30" s="6">
        <f t="shared" si="0"/>
        <v>37429108944</v>
      </c>
      <c r="P30" s="25"/>
      <c r="Q30" s="25">
        <v>1444397769</v>
      </c>
      <c r="R30" s="6"/>
      <c r="S30" s="6"/>
      <c r="T30" s="5"/>
    </row>
    <row r="31" spans="1:20" ht="18.75" x14ac:dyDescent="0.45">
      <c r="A31" s="2" t="s">
        <v>224</v>
      </c>
      <c r="C31" s="25">
        <v>0</v>
      </c>
      <c r="D31" s="25"/>
      <c r="E31" s="25">
        <v>0</v>
      </c>
      <c r="F31" s="25"/>
      <c r="G31" s="25">
        <f t="shared" si="1"/>
        <v>0</v>
      </c>
      <c r="H31" s="25"/>
      <c r="I31" s="25">
        <v>0</v>
      </c>
      <c r="J31" s="25"/>
      <c r="K31" s="25">
        <v>9672386</v>
      </c>
      <c r="L31" s="25"/>
      <c r="M31" s="25">
        <v>106398108422</v>
      </c>
      <c r="N31" s="25"/>
      <c r="O31" s="6">
        <f t="shared" si="0"/>
        <v>98528221995</v>
      </c>
      <c r="P31" s="25"/>
      <c r="Q31" s="25">
        <v>7869886427</v>
      </c>
      <c r="R31" s="6"/>
      <c r="S31" s="6"/>
      <c r="T31" s="5"/>
    </row>
    <row r="32" spans="1:20" ht="18.75" x14ac:dyDescent="0.45">
      <c r="A32" s="2" t="s">
        <v>258</v>
      </c>
      <c r="C32" s="25">
        <v>0</v>
      </c>
      <c r="D32" s="25"/>
      <c r="E32" s="25">
        <v>0</v>
      </c>
      <c r="F32" s="25"/>
      <c r="G32" s="25">
        <f t="shared" si="1"/>
        <v>0</v>
      </c>
      <c r="H32" s="25"/>
      <c r="I32" s="25">
        <v>0</v>
      </c>
      <c r="J32" s="25"/>
      <c r="K32" s="25">
        <v>23778</v>
      </c>
      <c r="L32" s="25"/>
      <c r="M32" s="25">
        <v>910138681</v>
      </c>
      <c r="N32" s="25"/>
      <c r="O32" s="6">
        <f t="shared" si="0"/>
        <v>905192681</v>
      </c>
      <c r="P32" s="25"/>
      <c r="Q32" s="25">
        <v>4946000</v>
      </c>
      <c r="R32" s="6"/>
      <c r="S32" s="6"/>
      <c r="T32" s="5"/>
    </row>
    <row r="33" spans="1:21" ht="18.75" x14ac:dyDescent="0.45">
      <c r="A33" s="2" t="s">
        <v>234</v>
      </c>
      <c r="C33" s="25">
        <v>0</v>
      </c>
      <c r="D33" s="25"/>
      <c r="E33" s="25">
        <v>0</v>
      </c>
      <c r="F33" s="25"/>
      <c r="G33" s="25">
        <f t="shared" si="1"/>
        <v>0</v>
      </c>
      <c r="H33" s="25"/>
      <c r="I33" s="25">
        <v>0</v>
      </c>
      <c r="J33" s="25"/>
      <c r="K33" s="25">
        <v>1294</v>
      </c>
      <c r="L33" s="25"/>
      <c r="M33" s="25">
        <v>63041599</v>
      </c>
      <c r="N33" s="25"/>
      <c r="O33" s="6">
        <f t="shared" si="0"/>
        <v>70476282</v>
      </c>
      <c r="P33" s="25"/>
      <c r="Q33" s="25">
        <v>-7434683</v>
      </c>
      <c r="R33" s="6"/>
      <c r="S33" s="6"/>
      <c r="T33" s="5"/>
    </row>
    <row r="34" spans="1:21" ht="18.75" x14ac:dyDescent="0.45">
      <c r="A34" s="2" t="s">
        <v>267</v>
      </c>
      <c r="C34" s="25">
        <v>0</v>
      </c>
      <c r="D34" s="25"/>
      <c r="E34" s="25">
        <v>0</v>
      </c>
      <c r="F34" s="25"/>
      <c r="G34" s="25">
        <f t="shared" si="1"/>
        <v>0</v>
      </c>
      <c r="H34" s="25"/>
      <c r="I34" s="25">
        <v>0</v>
      </c>
      <c r="J34" s="25"/>
      <c r="K34" s="25">
        <v>585210</v>
      </c>
      <c r="L34" s="25"/>
      <c r="M34" s="25">
        <v>10333871706</v>
      </c>
      <c r="N34" s="25"/>
      <c r="O34" s="6">
        <f t="shared" si="0"/>
        <v>10533284562</v>
      </c>
      <c r="P34" s="25"/>
      <c r="Q34" s="25">
        <v>-199412856</v>
      </c>
      <c r="R34" s="6"/>
      <c r="S34" s="6"/>
      <c r="T34" s="5"/>
    </row>
    <row r="35" spans="1:21" ht="18.75" x14ac:dyDescent="0.45">
      <c r="A35" s="2" t="s">
        <v>250</v>
      </c>
      <c r="C35" s="25">
        <v>0</v>
      </c>
      <c r="D35" s="25"/>
      <c r="E35" s="25">
        <v>0</v>
      </c>
      <c r="F35" s="25"/>
      <c r="G35" s="25">
        <f t="shared" si="1"/>
        <v>0</v>
      </c>
      <c r="H35" s="25"/>
      <c r="I35" s="25">
        <v>0</v>
      </c>
      <c r="J35" s="25"/>
      <c r="K35" s="25">
        <v>639000</v>
      </c>
      <c r="L35" s="25"/>
      <c r="M35" s="25">
        <v>10161687569</v>
      </c>
      <c r="N35" s="25"/>
      <c r="O35" s="6">
        <f t="shared" si="0"/>
        <v>9949458562</v>
      </c>
      <c r="P35" s="25"/>
      <c r="Q35" s="25">
        <v>212229007</v>
      </c>
      <c r="R35" s="6"/>
      <c r="S35" s="6"/>
      <c r="T35" s="5"/>
    </row>
    <row r="36" spans="1:21" ht="18.75" x14ac:dyDescent="0.45">
      <c r="A36" s="2" t="s">
        <v>252</v>
      </c>
      <c r="C36" s="25">
        <v>0</v>
      </c>
      <c r="D36" s="25"/>
      <c r="E36" s="25">
        <v>0</v>
      </c>
      <c r="F36" s="25"/>
      <c r="G36" s="25">
        <f t="shared" si="1"/>
        <v>0</v>
      </c>
      <c r="H36" s="25"/>
      <c r="I36" s="25">
        <v>0</v>
      </c>
      <c r="J36" s="25"/>
      <c r="K36" s="25">
        <v>200000</v>
      </c>
      <c r="L36" s="25"/>
      <c r="M36" s="25">
        <v>7038800734</v>
      </c>
      <c r="N36" s="25"/>
      <c r="O36" s="6">
        <f t="shared" si="0"/>
        <v>6695478829</v>
      </c>
      <c r="P36" s="25"/>
      <c r="Q36" s="25">
        <v>343321905</v>
      </c>
      <c r="R36" s="6"/>
      <c r="S36" s="6"/>
      <c r="T36" s="5"/>
      <c r="U36" s="5"/>
    </row>
    <row r="37" spans="1:21" ht="18.75" x14ac:dyDescent="0.45">
      <c r="A37" s="2" t="s">
        <v>255</v>
      </c>
      <c r="C37" s="25">
        <v>0</v>
      </c>
      <c r="D37" s="25"/>
      <c r="E37" s="25">
        <v>0</v>
      </c>
      <c r="F37" s="25"/>
      <c r="G37" s="25">
        <f t="shared" si="1"/>
        <v>0</v>
      </c>
      <c r="H37" s="25"/>
      <c r="I37" s="25">
        <v>0</v>
      </c>
      <c r="J37" s="25"/>
      <c r="K37" s="25">
        <v>250000</v>
      </c>
      <c r="L37" s="25"/>
      <c r="M37" s="25">
        <v>16565843440</v>
      </c>
      <c r="N37" s="25"/>
      <c r="O37" s="6">
        <f t="shared" si="0"/>
        <v>16912491576</v>
      </c>
      <c r="P37" s="25"/>
      <c r="Q37" s="25">
        <v>-346648136</v>
      </c>
      <c r="R37" s="6"/>
      <c r="S37" s="6"/>
      <c r="T37" s="5"/>
    </row>
    <row r="38" spans="1:21" ht="18.75" x14ac:dyDescent="0.45">
      <c r="A38" s="2" t="s">
        <v>262</v>
      </c>
      <c r="C38" s="25">
        <v>0</v>
      </c>
      <c r="D38" s="25"/>
      <c r="E38" s="25">
        <v>0</v>
      </c>
      <c r="F38" s="25"/>
      <c r="G38" s="25">
        <f t="shared" si="1"/>
        <v>0</v>
      </c>
      <c r="H38" s="25"/>
      <c r="I38" s="25">
        <v>0</v>
      </c>
      <c r="J38" s="25"/>
      <c r="K38" s="25">
        <v>148610</v>
      </c>
      <c r="L38" s="25"/>
      <c r="M38" s="25">
        <v>643430467</v>
      </c>
      <c r="N38" s="25"/>
      <c r="O38" s="6">
        <f t="shared" si="0"/>
        <v>466248911</v>
      </c>
      <c r="P38" s="25"/>
      <c r="Q38" s="25">
        <v>177181556</v>
      </c>
      <c r="R38" s="6"/>
      <c r="S38" s="6"/>
      <c r="T38" s="5"/>
    </row>
    <row r="39" spans="1:21" ht="18.75" x14ac:dyDescent="0.45">
      <c r="A39" s="2" t="s">
        <v>269</v>
      </c>
      <c r="C39" s="25">
        <v>0</v>
      </c>
      <c r="D39" s="25"/>
      <c r="E39" s="25">
        <v>0</v>
      </c>
      <c r="F39" s="25"/>
      <c r="G39" s="25">
        <f t="shared" si="1"/>
        <v>0</v>
      </c>
      <c r="H39" s="25"/>
      <c r="I39" s="25">
        <v>0</v>
      </c>
      <c r="J39" s="25"/>
      <c r="K39" s="25">
        <v>10000000</v>
      </c>
      <c r="L39" s="25"/>
      <c r="M39" s="25">
        <v>46212697024</v>
      </c>
      <c r="N39" s="25"/>
      <c r="O39" s="6">
        <f t="shared" si="0"/>
        <v>46748543418</v>
      </c>
      <c r="P39" s="25"/>
      <c r="Q39" s="25">
        <v>-535846394</v>
      </c>
      <c r="R39" s="6"/>
      <c r="S39" s="6"/>
      <c r="T39" s="5"/>
    </row>
    <row r="40" spans="1:21" ht="18.75" x14ac:dyDescent="0.45">
      <c r="A40" s="2" t="s">
        <v>260</v>
      </c>
      <c r="C40" s="25">
        <v>0</v>
      </c>
      <c r="D40" s="25"/>
      <c r="E40" s="25">
        <v>0</v>
      </c>
      <c r="F40" s="25"/>
      <c r="G40" s="25">
        <f t="shared" si="1"/>
        <v>0</v>
      </c>
      <c r="H40" s="25"/>
      <c r="I40" s="25">
        <v>0</v>
      </c>
      <c r="J40" s="25"/>
      <c r="K40" s="25">
        <v>69526</v>
      </c>
      <c r="L40" s="25"/>
      <c r="M40" s="25">
        <v>951437485</v>
      </c>
      <c r="N40" s="25"/>
      <c r="O40" s="6">
        <f t="shared" si="0"/>
        <v>914243195</v>
      </c>
      <c r="P40" s="25"/>
      <c r="Q40" s="25">
        <v>37194290</v>
      </c>
      <c r="R40" s="6"/>
      <c r="S40" s="6"/>
      <c r="T40" s="5"/>
    </row>
    <row r="41" spans="1:21" ht="18.75" x14ac:dyDescent="0.45">
      <c r="A41" s="2" t="s">
        <v>236</v>
      </c>
      <c r="C41" s="25">
        <v>0</v>
      </c>
      <c r="D41" s="25"/>
      <c r="E41" s="25">
        <v>0</v>
      </c>
      <c r="F41" s="25"/>
      <c r="G41" s="25">
        <f t="shared" si="1"/>
        <v>0</v>
      </c>
      <c r="H41" s="25"/>
      <c r="I41" s="25">
        <v>0</v>
      </c>
      <c r="J41" s="25"/>
      <c r="K41" s="25">
        <v>4300</v>
      </c>
      <c r="L41" s="25"/>
      <c r="M41" s="25">
        <v>64774488</v>
      </c>
      <c r="N41" s="25"/>
      <c r="O41" s="6">
        <f t="shared" si="0"/>
        <v>51318901</v>
      </c>
      <c r="P41" s="25"/>
      <c r="Q41" s="25">
        <v>13455587</v>
      </c>
      <c r="R41" s="6"/>
      <c r="S41" s="6"/>
      <c r="T41" s="5"/>
    </row>
    <row r="42" spans="1:21" ht="18.75" x14ac:dyDescent="0.45">
      <c r="A42" s="2" t="s">
        <v>226</v>
      </c>
      <c r="C42" s="25">
        <v>0</v>
      </c>
      <c r="D42" s="25"/>
      <c r="E42" s="25">
        <v>0</v>
      </c>
      <c r="F42" s="25"/>
      <c r="G42" s="25">
        <f t="shared" si="1"/>
        <v>0</v>
      </c>
      <c r="H42" s="25"/>
      <c r="I42" s="25">
        <v>0</v>
      </c>
      <c r="J42" s="25"/>
      <c r="K42" s="25">
        <v>3427469</v>
      </c>
      <c r="L42" s="25"/>
      <c r="M42" s="25">
        <v>18614905129</v>
      </c>
      <c r="N42" s="25"/>
      <c r="O42" s="6">
        <f t="shared" si="0"/>
        <v>19669904403</v>
      </c>
      <c r="P42" s="25"/>
      <c r="Q42" s="25">
        <v>-1054999274</v>
      </c>
      <c r="R42" s="6"/>
      <c r="S42" s="6"/>
      <c r="T42" s="5"/>
    </row>
    <row r="43" spans="1:21" ht="18.75" x14ac:dyDescent="0.45">
      <c r="A43" s="2" t="s">
        <v>266</v>
      </c>
      <c r="C43" s="25">
        <v>0</v>
      </c>
      <c r="D43" s="25"/>
      <c r="E43" s="25">
        <v>0</v>
      </c>
      <c r="F43" s="25"/>
      <c r="G43" s="25">
        <f t="shared" si="1"/>
        <v>0</v>
      </c>
      <c r="H43" s="25"/>
      <c r="I43" s="25">
        <v>0</v>
      </c>
      <c r="J43" s="25"/>
      <c r="K43" s="25">
        <v>1700000</v>
      </c>
      <c r="L43" s="25"/>
      <c r="M43" s="25">
        <v>11862992785</v>
      </c>
      <c r="N43" s="25"/>
      <c r="O43" s="6">
        <f t="shared" si="0"/>
        <v>12137363440</v>
      </c>
      <c r="P43" s="25"/>
      <c r="Q43" s="25">
        <v>-274370655</v>
      </c>
      <c r="R43" s="6"/>
      <c r="S43" s="6"/>
      <c r="T43" s="5"/>
    </row>
    <row r="44" spans="1:21" ht="18.75" x14ac:dyDescent="0.45">
      <c r="A44" s="2" t="s">
        <v>254</v>
      </c>
      <c r="C44" s="25">
        <v>0</v>
      </c>
      <c r="D44" s="25"/>
      <c r="E44" s="25">
        <v>0</v>
      </c>
      <c r="F44" s="25"/>
      <c r="G44" s="25">
        <f t="shared" si="1"/>
        <v>0</v>
      </c>
      <c r="H44" s="25"/>
      <c r="I44" s="25">
        <v>0</v>
      </c>
      <c r="J44" s="25"/>
      <c r="K44" s="25">
        <v>2300000</v>
      </c>
      <c r="L44" s="25"/>
      <c r="M44" s="25">
        <v>15735309840</v>
      </c>
      <c r="N44" s="25"/>
      <c r="O44" s="6">
        <f t="shared" si="0"/>
        <v>15488394236</v>
      </c>
      <c r="P44" s="25"/>
      <c r="Q44" s="25">
        <v>246915604</v>
      </c>
      <c r="R44" s="6"/>
      <c r="S44" s="6"/>
      <c r="T44" s="5"/>
    </row>
    <row r="45" spans="1:21" ht="18.75" x14ac:dyDescent="0.45">
      <c r="A45" s="2" t="s">
        <v>264</v>
      </c>
      <c r="C45" s="25">
        <v>0</v>
      </c>
      <c r="D45" s="25"/>
      <c r="E45" s="25">
        <v>0</v>
      </c>
      <c r="F45" s="25"/>
      <c r="G45" s="25">
        <f t="shared" si="1"/>
        <v>0</v>
      </c>
      <c r="H45" s="25"/>
      <c r="I45" s="25">
        <v>0</v>
      </c>
      <c r="J45" s="25"/>
      <c r="K45" s="25">
        <v>600000</v>
      </c>
      <c r="L45" s="25"/>
      <c r="M45" s="25">
        <v>5665525866</v>
      </c>
      <c r="N45" s="25"/>
      <c r="O45" s="6">
        <f t="shared" si="0"/>
        <v>5866922349</v>
      </c>
      <c r="P45" s="25"/>
      <c r="Q45" s="25">
        <v>-201396483</v>
      </c>
      <c r="R45" s="6"/>
      <c r="S45" s="6"/>
      <c r="T45" s="5"/>
    </row>
    <row r="46" spans="1:21" ht="18.75" x14ac:dyDescent="0.45">
      <c r="A46" s="2" t="s">
        <v>268</v>
      </c>
      <c r="C46" s="25">
        <v>0</v>
      </c>
      <c r="D46" s="25"/>
      <c r="E46" s="25">
        <v>0</v>
      </c>
      <c r="F46" s="25"/>
      <c r="G46" s="25">
        <f t="shared" si="1"/>
        <v>0</v>
      </c>
      <c r="H46" s="25"/>
      <c r="I46" s="25">
        <v>0</v>
      </c>
      <c r="J46" s="25"/>
      <c r="K46" s="25">
        <v>400000</v>
      </c>
      <c r="L46" s="25"/>
      <c r="M46" s="25">
        <v>5484665314</v>
      </c>
      <c r="N46" s="25"/>
      <c r="O46" s="6">
        <f t="shared" si="0"/>
        <v>5351137136</v>
      </c>
      <c r="P46" s="25"/>
      <c r="Q46" s="25">
        <v>133528178</v>
      </c>
      <c r="R46" s="6"/>
      <c r="S46" s="6"/>
      <c r="T46" s="5"/>
    </row>
    <row r="47" spans="1:21" ht="18.75" x14ac:dyDescent="0.45">
      <c r="A47" s="2" t="s">
        <v>231</v>
      </c>
      <c r="C47" s="25">
        <v>0</v>
      </c>
      <c r="D47" s="25"/>
      <c r="E47" s="25">
        <v>0</v>
      </c>
      <c r="F47" s="25"/>
      <c r="G47" s="25">
        <f t="shared" si="1"/>
        <v>0</v>
      </c>
      <c r="H47" s="25"/>
      <c r="I47" s="25">
        <v>0</v>
      </c>
      <c r="J47" s="25"/>
      <c r="K47" s="25">
        <v>500000</v>
      </c>
      <c r="L47" s="25"/>
      <c r="M47" s="25">
        <v>7261319831</v>
      </c>
      <c r="N47" s="25"/>
      <c r="O47" s="6">
        <f t="shared" si="0"/>
        <v>8484430458</v>
      </c>
      <c r="P47" s="25"/>
      <c r="Q47" s="25">
        <v>-1223110627</v>
      </c>
      <c r="R47" s="6"/>
      <c r="S47" s="6"/>
      <c r="T47" s="5"/>
    </row>
    <row r="48" spans="1:21" ht="18.75" x14ac:dyDescent="0.45">
      <c r="A48" s="2" t="s">
        <v>257</v>
      </c>
      <c r="C48" s="25">
        <v>0</v>
      </c>
      <c r="D48" s="25"/>
      <c r="E48" s="25">
        <v>0</v>
      </c>
      <c r="F48" s="25"/>
      <c r="G48" s="25">
        <f t="shared" si="1"/>
        <v>0</v>
      </c>
      <c r="H48" s="25"/>
      <c r="I48" s="25">
        <v>0</v>
      </c>
      <c r="J48" s="25"/>
      <c r="K48" s="25">
        <v>808340</v>
      </c>
      <c r="L48" s="25"/>
      <c r="M48" s="25">
        <v>65890777743</v>
      </c>
      <c r="N48" s="25"/>
      <c r="O48" s="6">
        <f t="shared" si="0"/>
        <v>65591697634</v>
      </c>
      <c r="P48" s="25"/>
      <c r="Q48" s="25">
        <v>299080109</v>
      </c>
      <c r="R48" s="6"/>
      <c r="S48" s="6"/>
      <c r="T48" s="5"/>
    </row>
    <row r="49" spans="1:19" ht="18.75" x14ac:dyDescent="0.45">
      <c r="A49" s="2" t="s">
        <v>68</v>
      </c>
      <c r="C49" s="25">
        <v>6500</v>
      </c>
      <c r="D49" s="25"/>
      <c r="E49" s="25">
        <v>5004092845</v>
      </c>
      <c r="F49" s="25"/>
      <c r="G49" s="25">
        <f t="shared" si="1"/>
        <v>4553155855</v>
      </c>
      <c r="H49" s="25"/>
      <c r="I49" s="25">
        <v>450936990</v>
      </c>
      <c r="J49" s="25"/>
      <c r="K49" s="25">
        <v>6500</v>
      </c>
      <c r="L49" s="25"/>
      <c r="M49" s="25">
        <v>5004092845</v>
      </c>
      <c r="N49" s="25"/>
      <c r="O49" s="6">
        <f t="shared" si="0"/>
        <v>4553155855</v>
      </c>
      <c r="P49" s="25"/>
      <c r="Q49" s="25">
        <v>450936990</v>
      </c>
      <c r="R49" s="6"/>
      <c r="S49" s="25"/>
    </row>
    <row r="50" spans="1:19" ht="18.75" x14ac:dyDescent="0.45">
      <c r="A50" s="2" t="s">
        <v>271</v>
      </c>
      <c r="C50" s="25">
        <v>0</v>
      </c>
      <c r="D50" s="25"/>
      <c r="E50" s="25">
        <v>0</v>
      </c>
      <c r="F50" s="25"/>
      <c r="G50" s="25">
        <f t="shared" si="1"/>
        <v>0</v>
      </c>
      <c r="H50" s="25"/>
      <c r="I50" s="25">
        <v>0</v>
      </c>
      <c r="J50" s="25"/>
      <c r="K50" s="25">
        <v>38546</v>
      </c>
      <c r="L50" s="25"/>
      <c r="M50" s="25">
        <v>29019877199</v>
      </c>
      <c r="N50" s="25"/>
      <c r="O50" s="6">
        <f t="shared" si="0"/>
        <v>29342371659</v>
      </c>
      <c r="P50" s="25"/>
      <c r="Q50" s="25">
        <v>-322494460</v>
      </c>
      <c r="R50" s="6"/>
      <c r="S50" s="6"/>
    </row>
    <row r="51" spans="1:19" ht="18.75" x14ac:dyDescent="0.45">
      <c r="A51" s="2" t="s">
        <v>216</v>
      </c>
      <c r="C51" s="25">
        <v>0</v>
      </c>
      <c r="D51" s="25"/>
      <c r="E51" s="25">
        <v>0</v>
      </c>
      <c r="F51" s="25"/>
      <c r="G51" s="25">
        <f t="shared" si="1"/>
        <v>0</v>
      </c>
      <c r="H51" s="25"/>
      <c r="I51" s="25">
        <v>0</v>
      </c>
      <c r="J51" s="25"/>
      <c r="K51" s="25">
        <v>645600</v>
      </c>
      <c r="L51" s="25"/>
      <c r="M51" s="25">
        <v>645600000000</v>
      </c>
      <c r="N51" s="25"/>
      <c r="O51" s="6">
        <f t="shared" si="0"/>
        <v>645482985000</v>
      </c>
      <c r="P51" s="25"/>
      <c r="Q51" s="25">
        <v>117015000</v>
      </c>
      <c r="R51" s="6"/>
      <c r="S51" s="6"/>
    </row>
    <row r="52" spans="1:19" ht="18.75" x14ac:dyDescent="0.45">
      <c r="A52" s="2" t="s">
        <v>272</v>
      </c>
      <c r="C52" s="25">
        <v>0</v>
      </c>
      <c r="D52" s="25"/>
      <c r="E52" s="25">
        <v>0</v>
      </c>
      <c r="F52" s="25"/>
      <c r="G52" s="25">
        <f t="shared" si="1"/>
        <v>0</v>
      </c>
      <c r="H52" s="25"/>
      <c r="I52" s="25">
        <v>0</v>
      </c>
      <c r="J52" s="25"/>
      <c r="K52" s="25">
        <v>15000</v>
      </c>
      <c r="L52" s="25"/>
      <c r="M52" s="25">
        <v>14922770907</v>
      </c>
      <c r="N52" s="25"/>
      <c r="O52" s="6">
        <f t="shared" si="0"/>
        <v>14552617182</v>
      </c>
      <c r="P52" s="25"/>
      <c r="Q52" s="25">
        <v>370153725</v>
      </c>
      <c r="R52" s="6"/>
      <c r="S52" s="6"/>
    </row>
    <row r="53" spans="1:19" ht="18.75" x14ac:dyDescent="0.45">
      <c r="A53" s="2" t="s">
        <v>273</v>
      </c>
      <c r="C53" s="25">
        <v>0</v>
      </c>
      <c r="D53" s="25"/>
      <c r="E53" s="25">
        <v>0</v>
      </c>
      <c r="F53" s="25"/>
      <c r="G53" s="25">
        <f t="shared" si="1"/>
        <v>0</v>
      </c>
      <c r="H53" s="25"/>
      <c r="I53" s="25">
        <v>0</v>
      </c>
      <c r="J53" s="25"/>
      <c r="K53" s="25">
        <v>17562</v>
      </c>
      <c r="L53" s="25"/>
      <c r="M53" s="25">
        <v>14120831430</v>
      </c>
      <c r="N53" s="25"/>
      <c r="O53" s="6">
        <f t="shared" si="0"/>
        <v>14070166449</v>
      </c>
      <c r="P53" s="25"/>
      <c r="Q53" s="25">
        <v>50664981</v>
      </c>
      <c r="R53" s="6"/>
      <c r="S53" s="6"/>
    </row>
    <row r="54" spans="1:19" ht="18.75" x14ac:dyDescent="0.45">
      <c r="A54" s="2" t="s">
        <v>72</v>
      </c>
      <c r="C54" s="25">
        <v>0</v>
      </c>
      <c r="D54" s="25"/>
      <c r="E54" s="25">
        <v>0</v>
      </c>
      <c r="F54" s="25"/>
      <c r="G54" s="25">
        <f t="shared" si="1"/>
        <v>0</v>
      </c>
      <c r="H54" s="25"/>
      <c r="I54" s="25">
        <v>0</v>
      </c>
      <c r="J54" s="25"/>
      <c r="K54" s="25">
        <v>50000</v>
      </c>
      <c r="L54" s="25"/>
      <c r="M54" s="25">
        <v>30694435626</v>
      </c>
      <c r="N54" s="25"/>
      <c r="O54" s="6">
        <f t="shared" si="0"/>
        <v>30158085652</v>
      </c>
      <c r="P54" s="25"/>
      <c r="Q54" s="25">
        <v>536349974</v>
      </c>
      <c r="R54" s="6"/>
      <c r="S54" s="6"/>
    </row>
    <row r="55" spans="1:19" ht="18.75" x14ac:dyDescent="0.45">
      <c r="A55" s="2" t="s">
        <v>86</v>
      </c>
      <c r="C55" s="25">
        <v>0</v>
      </c>
      <c r="D55" s="25"/>
      <c r="E55" s="25">
        <v>0</v>
      </c>
      <c r="F55" s="25"/>
      <c r="G55" s="25">
        <f t="shared" si="1"/>
        <v>0</v>
      </c>
      <c r="H55" s="25"/>
      <c r="I55" s="25">
        <v>0</v>
      </c>
      <c r="J55" s="25"/>
      <c r="K55" s="25">
        <v>100</v>
      </c>
      <c r="L55" s="25"/>
      <c r="M55" s="25">
        <v>94482873</v>
      </c>
      <c r="N55" s="25"/>
      <c r="O55" s="6">
        <f t="shared" si="0"/>
        <v>91076499</v>
      </c>
      <c r="P55" s="25"/>
      <c r="Q55" s="25">
        <v>3406374</v>
      </c>
      <c r="R55" s="6"/>
      <c r="S55" s="6"/>
    </row>
    <row r="56" spans="1:19" ht="18.75" x14ac:dyDescent="0.45">
      <c r="A56" s="2" t="s">
        <v>64</v>
      </c>
      <c r="C56" s="25">
        <v>0</v>
      </c>
      <c r="D56" s="25"/>
      <c r="E56" s="25">
        <v>0</v>
      </c>
      <c r="F56" s="25"/>
      <c r="G56" s="25">
        <f t="shared" si="1"/>
        <v>0</v>
      </c>
      <c r="H56" s="25"/>
      <c r="I56" s="25">
        <v>0</v>
      </c>
      <c r="J56" s="25"/>
      <c r="K56" s="25">
        <v>109983</v>
      </c>
      <c r="L56" s="25"/>
      <c r="M56" s="25">
        <v>63189891850</v>
      </c>
      <c r="N56" s="25"/>
      <c r="O56" s="6">
        <f t="shared" si="0"/>
        <v>63175320653</v>
      </c>
      <c r="P56" s="25"/>
      <c r="Q56" s="25">
        <v>14571197</v>
      </c>
      <c r="R56" s="6"/>
      <c r="S56" s="6"/>
    </row>
    <row r="57" spans="1:19" ht="18.75" x14ac:dyDescent="0.45">
      <c r="A57" s="2" t="s">
        <v>117</v>
      </c>
      <c r="C57" s="25">
        <v>0</v>
      </c>
      <c r="D57" s="25"/>
      <c r="E57" s="25">
        <v>0</v>
      </c>
      <c r="F57" s="25"/>
      <c r="G57" s="25">
        <f t="shared" si="1"/>
        <v>0</v>
      </c>
      <c r="H57" s="25"/>
      <c r="I57" s="25">
        <v>0</v>
      </c>
      <c r="J57" s="25"/>
      <c r="K57" s="25">
        <v>100</v>
      </c>
      <c r="L57" s="25"/>
      <c r="M57" s="25">
        <v>102491422</v>
      </c>
      <c r="N57" s="25"/>
      <c r="O57" s="6">
        <f t="shared" si="0"/>
        <v>100518214</v>
      </c>
      <c r="P57" s="25"/>
      <c r="Q57" s="25">
        <v>1973208</v>
      </c>
      <c r="R57" s="6"/>
      <c r="S57" s="6"/>
    </row>
    <row r="58" spans="1:19" ht="18.75" x14ac:dyDescent="0.45">
      <c r="A58" s="2" t="s">
        <v>274</v>
      </c>
      <c r="C58" s="25">
        <v>0</v>
      </c>
      <c r="D58" s="25"/>
      <c r="E58" s="25">
        <v>0</v>
      </c>
      <c r="F58" s="25"/>
      <c r="G58" s="25">
        <f t="shared" si="1"/>
        <v>0</v>
      </c>
      <c r="H58" s="25"/>
      <c r="I58" s="25">
        <v>0</v>
      </c>
      <c r="J58" s="25"/>
      <c r="K58" s="25">
        <v>21160</v>
      </c>
      <c r="L58" s="25"/>
      <c r="M58" s="25">
        <v>16581682159</v>
      </c>
      <c r="N58" s="25"/>
      <c r="O58" s="6">
        <f t="shared" si="0"/>
        <v>16544480489</v>
      </c>
      <c r="P58" s="25"/>
      <c r="Q58" s="25">
        <v>37201670</v>
      </c>
      <c r="R58" s="6"/>
      <c r="S58" s="6"/>
    </row>
    <row r="59" spans="1:19" ht="18.75" x14ac:dyDescent="0.45">
      <c r="A59" s="2" t="s">
        <v>60</v>
      </c>
      <c r="C59" s="25">
        <v>0</v>
      </c>
      <c r="D59" s="25"/>
      <c r="E59" s="25">
        <v>0</v>
      </c>
      <c r="F59" s="25"/>
      <c r="G59" s="25">
        <f t="shared" si="1"/>
        <v>0</v>
      </c>
      <c r="H59" s="25"/>
      <c r="I59" s="25">
        <v>0</v>
      </c>
      <c r="J59" s="25"/>
      <c r="K59" s="25">
        <v>217064</v>
      </c>
      <c r="L59" s="25"/>
      <c r="M59" s="25">
        <v>132734896060</v>
      </c>
      <c r="N59" s="25"/>
      <c r="O59" s="6">
        <f t="shared" si="0"/>
        <v>127839566688</v>
      </c>
      <c r="P59" s="25"/>
      <c r="Q59" s="25">
        <f>4895349315-19943</f>
        <v>4895329372</v>
      </c>
      <c r="R59" s="6"/>
      <c r="S59" s="6"/>
    </row>
    <row r="60" spans="1:19" ht="18.75" thickBot="1" x14ac:dyDescent="0.45">
      <c r="C60" s="25"/>
      <c r="D60" s="25"/>
      <c r="E60" s="26">
        <f>SUM(E8:E59)</f>
        <v>24692731376</v>
      </c>
      <c r="F60" s="25"/>
      <c r="G60" s="26">
        <f>SUM(G8:G59)</f>
        <v>23160254268</v>
      </c>
      <c r="H60" s="25"/>
      <c r="I60" s="26">
        <f>SUM(I8:I59)</f>
        <v>1532477108</v>
      </c>
      <c r="J60" s="25"/>
      <c r="K60" s="25"/>
      <c r="L60" s="25"/>
      <c r="M60" s="26">
        <f>SUM(M8:M59)</f>
        <v>1470010544248</v>
      </c>
      <c r="N60" s="25"/>
      <c r="O60" s="7">
        <f>SUM(O8:O59)</f>
        <v>1475625149171</v>
      </c>
      <c r="P60" s="25"/>
      <c r="Q60" s="26">
        <f>SUM(Q8:Q59)</f>
        <v>-5614604923</v>
      </c>
      <c r="R60" s="6"/>
      <c r="S60" s="6"/>
    </row>
    <row r="61" spans="1:19" ht="18.75" thickTop="1" x14ac:dyDescent="0.4">
      <c r="Q61" s="25"/>
      <c r="R61" s="6"/>
      <c r="S61" s="6"/>
    </row>
    <row r="62" spans="1:19" x14ac:dyDescent="0.4">
      <c r="Q62" s="25"/>
      <c r="R62" s="6"/>
      <c r="S62" s="6"/>
    </row>
    <row r="63" spans="1:19" x14ac:dyDescent="0.4">
      <c r="K63" s="27"/>
      <c r="Q63" s="25"/>
      <c r="S63" s="5"/>
    </row>
    <row r="64" spans="1:19" x14ac:dyDescent="0.4">
      <c r="E64" s="27"/>
      <c r="G64" s="27"/>
      <c r="M64" s="27"/>
      <c r="O64" s="3"/>
    </row>
    <row r="66" spans="17:17" x14ac:dyDescent="0.4">
      <c r="Q66" s="27"/>
    </row>
    <row r="67" spans="17:17" x14ac:dyDescent="0.4">
      <c r="Q67" s="27"/>
    </row>
  </sheetData>
  <mergeCells count="13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B54"/>
  <sheetViews>
    <sheetView rightToLeft="1" topLeftCell="F37" workbookViewId="0">
      <selection activeCell="E54" sqref="E54"/>
    </sheetView>
  </sheetViews>
  <sheetFormatPr defaultRowHeight="18" x14ac:dyDescent="0.4"/>
  <cols>
    <col min="1" max="1" width="33.85546875" style="1" bestFit="1" customWidth="1"/>
    <col min="2" max="2" width="1" style="1" customWidth="1"/>
    <col min="3" max="3" width="21.140625" style="4" bestFit="1" customWidth="1"/>
    <col min="4" max="4" width="1" style="4" customWidth="1"/>
    <col min="5" max="5" width="22.42578125" style="4" bestFit="1" customWidth="1"/>
    <col min="6" max="6" width="1" style="4" customWidth="1"/>
    <col min="7" max="7" width="16.42578125" style="4" bestFit="1" customWidth="1"/>
    <col min="8" max="8" width="1" style="4" customWidth="1"/>
    <col min="9" max="9" width="12" style="4" bestFit="1" customWidth="1"/>
    <col min="10" max="10" width="1" style="4" customWidth="1"/>
    <col min="11" max="11" width="24.7109375" style="35" bestFit="1" customWidth="1"/>
    <col min="12" max="12" width="1" style="4" customWidth="1"/>
    <col min="13" max="13" width="21.140625" style="4" bestFit="1" customWidth="1"/>
    <col min="14" max="14" width="1" style="4" customWidth="1"/>
    <col min="15" max="15" width="22.42578125" style="4" bestFit="1" customWidth="1"/>
    <col min="16" max="16" width="1" style="4" customWidth="1"/>
    <col min="17" max="17" width="16.42578125" style="4" bestFit="1" customWidth="1"/>
    <col min="18" max="18" width="1" style="4" customWidth="1"/>
    <col min="19" max="19" width="12.85546875" style="4" bestFit="1" customWidth="1"/>
    <col min="20" max="20" width="1" style="4" customWidth="1"/>
    <col min="21" max="21" width="24.7109375" style="4" bestFit="1" customWidth="1"/>
    <col min="22" max="22" width="1" style="1" customWidth="1"/>
    <col min="23" max="23" width="9.140625" style="1" customWidth="1"/>
    <col min="24" max="27" width="9.140625" style="1"/>
    <col min="28" max="28" width="10.42578125" style="1" bestFit="1" customWidth="1"/>
    <col min="29" max="16384" width="9.140625" style="1"/>
  </cols>
  <sheetData>
    <row r="2" spans="1:28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8" ht="27.75" x14ac:dyDescent="0.4">
      <c r="A3" s="39" t="s">
        <v>208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8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6" spans="1:28" ht="27.75" x14ac:dyDescent="0.4">
      <c r="A6" s="39" t="s">
        <v>3</v>
      </c>
      <c r="C6" s="41" t="s">
        <v>209</v>
      </c>
      <c r="D6" s="41" t="s">
        <v>209</v>
      </c>
      <c r="E6" s="41" t="s">
        <v>209</v>
      </c>
      <c r="F6" s="41" t="s">
        <v>209</v>
      </c>
      <c r="G6" s="41" t="s">
        <v>209</v>
      </c>
      <c r="H6" s="41" t="s">
        <v>209</v>
      </c>
      <c r="I6" s="41" t="s">
        <v>209</v>
      </c>
      <c r="J6" s="41" t="s">
        <v>209</v>
      </c>
      <c r="K6" s="41" t="s">
        <v>209</v>
      </c>
      <c r="M6" s="41" t="s">
        <v>210</v>
      </c>
      <c r="N6" s="41" t="s">
        <v>210</v>
      </c>
      <c r="O6" s="41" t="s">
        <v>210</v>
      </c>
      <c r="P6" s="41" t="s">
        <v>210</v>
      </c>
      <c r="Q6" s="41" t="s">
        <v>210</v>
      </c>
      <c r="R6" s="41" t="s">
        <v>210</v>
      </c>
      <c r="S6" s="41" t="s">
        <v>210</v>
      </c>
      <c r="T6" s="41" t="s">
        <v>210</v>
      </c>
      <c r="U6" s="41" t="s">
        <v>210</v>
      </c>
    </row>
    <row r="7" spans="1:28" ht="27.75" x14ac:dyDescent="0.4">
      <c r="A7" s="39" t="s">
        <v>3</v>
      </c>
      <c r="C7" s="43" t="s">
        <v>275</v>
      </c>
      <c r="E7" s="43" t="s">
        <v>276</v>
      </c>
      <c r="G7" s="17" t="s">
        <v>277</v>
      </c>
      <c r="I7" s="17" t="s">
        <v>147</v>
      </c>
      <c r="K7" s="36" t="s">
        <v>278</v>
      </c>
      <c r="M7" s="17" t="s">
        <v>275</v>
      </c>
      <c r="O7" s="17" t="s">
        <v>276</v>
      </c>
      <c r="Q7" s="17" t="s">
        <v>277</v>
      </c>
      <c r="S7" s="17" t="s">
        <v>147</v>
      </c>
      <c r="U7" s="17" t="s">
        <v>278</v>
      </c>
    </row>
    <row r="8" spans="1:28" ht="18.75" x14ac:dyDescent="0.45">
      <c r="A8" s="2" t="s">
        <v>245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K8" s="35">
        <f>-I8/I53</f>
        <v>0</v>
      </c>
      <c r="M8" s="6">
        <v>0</v>
      </c>
      <c r="N8" s="6"/>
      <c r="O8" s="6">
        <v>0</v>
      </c>
      <c r="P8" s="6"/>
      <c r="Q8" s="25">
        <v>-163937615</v>
      </c>
      <c r="R8" s="6"/>
      <c r="S8" s="6">
        <v>-340859819</v>
      </c>
      <c r="U8" s="30">
        <f>-S8/$S53</f>
        <v>-2.0475360394176887E-2</v>
      </c>
    </row>
    <row r="9" spans="1:28" ht="18.75" x14ac:dyDescent="0.45">
      <c r="A9" s="2" t="s">
        <v>247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K9" s="35">
        <f>-I9/I53</f>
        <v>0</v>
      </c>
      <c r="M9" s="6">
        <v>0</v>
      </c>
      <c r="N9" s="6"/>
      <c r="O9" s="6">
        <v>0</v>
      </c>
      <c r="P9" s="6"/>
      <c r="Q9" s="25">
        <v>-517711617</v>
      </c>
      <c r="R9" s="6"/>
      <c r="S9" s="6">
        <v>-972399111</v>
      </c>
      <c r="U9" s="30">
        <f>-S9/$S53</f>
        <v>-5.841176089077902E-2</v>
      </c>
    </row>
    <row r="10" spans="1:28" ht="18.75" x14ac:dyDescent="0.45">
      <c r="A10" s="2" t="s">
        <v>246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K10" s="35">
        <f>-I10/I53</f>
        <v>0</v>
      </c>
      <c r="M10" s="6">
        <v>0</v>
      </c>
      <c r="N10" s="6"/>
      <c r="O10" s="6">
        <v>0</v>
      </c>
      <c r="P10" s="6"/>
      <c r="Q10" s="25">
        <v>-15172525693</v>
      </c>
      <c r="R10" s="6"/>
      <c r="S10" s="6">
        <v>-12618899817</v>
      </c>
      <c r="U10" s="30">
        <f>-S10/S53</f>
        <v>-0.75801401963159454</v>
      </c>
    </row>
    <row r="11" spans="1:28" ht="18.75" x14ac:dyDescent="0.45">
      <c r="A11" s="2" t="s">
        <v>244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K11" s="35">
        <f>-I11/I53</f>
        <v>0</v>
      </c>
      <c r="M11" s="6">
        <v>0</v>
      </c>
      <c r="N11" s="6"/>
      <c r="O11" s="6">
        <v>0</v>
      </c>
      <c r="P11" s="6"/>
      <c r="Q11" s="25">
        <v>-114065085</v>
      </c>
      <c r="R11" s="6"/>
      <c r="S11" s="6">
        <v>-145358487</v>
      </c>
      <c r="U11" s="30">
        <f>-S11/$S53</f>
        <v>-8.7316463888554609E-3</v>
      </c>
    </row>
    <row r="12" spans="1:28" ht="18.75" x14ac:dyDescent="0.45">
      <c r="A12" s="2" t="s">
        <v>243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K12" s="35">
        <f>-I12/I53</f>
        <v>0</v>
      </c>
      <c r="M12" s="6">
        <v>0</v>
      </c>
      <c r="N12" s="6"/>
      <c r="O12" s="6">
        <v>0</v>
      </c>
      <c r="P12" s="6"/>
      <c r="Q12" s="25">
        <v>-1554318913</v>
      </c>
      <c r="R12" s="6"/>
      <c r="S12" s="6">
        <v>-3111700679</v>
      </c>
      <c r="U12" s="30">
        <f>-S12/$S53</f>
        <v>-0.18691904791902131</v>
      </c>
    </row>
    <row r="13" spans="1:28" ht="18.75" x14ac:dyDescent="0.45">
      <c r="A13" s="2" t="s">
        <v>19</v>
      </c>
      <c r="C13" s="6">
        <v>0</v>
      </c>
      <c r="D13" s="6"/>
      <c r="E13" s="6">
        <v>-241798049</v>
      </c>
      <c r="F13" s="6"/>
      <c r="G13" s="6">
        <v>378210069</v>
      </c>
      <c r="H13" s="6"/>
      <c r="I13" s="6">
        <v>136412020</v>
      </c>
      <c r="K13" s="35">
        <f>-I13/I53</f>
        <v>1.8756283303970958E-2</v>
      </c>
      <c r="M13" s="6">
        <v>41298000</v>
      </c>
      <c r="N13" s="6"/>
      <c r="O13" s="6">
        <v>0</v>
      </c>
      <c r="P13" s="6"/>
      <c r="Q13" s="6">
        <v>378210069</v>
      </c>
      <c r="R13" s="6"/>
      <c r="S13" s="6">
        <v>419508069</v>
      </c>
      <c r="U13" s="30">
        <f>-S13/$S53</f>
        <v>2.5199740251696329E-2</v>
      </c>
    </row>
    <row r="14" spans="1:28" ht="18.75" x14ac:dyDescent="0.45">
      <c r="A14" s="2" t="s">
        <v>15</v>
      </c>
      <c r="C14" s="6">
        <v>0</v>
      </c>
      <c r="D14" s="6"/>
      <c r="E14" s="6">
        <v>179337841</v>
      </c>
      <c r="F14" s="6"/>
      <c r="G14" s="6">
        <v>-583056513</v>
      </c>
      <c r="H14" s="6"/>
      <c r="I14" s="6">
        <v>-403718672</v>
      </c>
      <c r="K14" s="35">
        <f>-I14/I53</f>
        <v>-5.5510224004709612E-2</v>
      </c>
      <c r="M14" s="6">
        <v>213950049</v>
      </c>
      <c r="N14" s="6"/>
      <c r="O14" s="6">
        <v>-300022594</v>
      </c>
      <c r="P14" s="6"/>
      <c r="Q14" s="6">
        <v>-583063185</v>
      </c>
      <c r="R14" s="6"/>
      <c r="S14" s="6">
        <v>-669135730</v>
      </c>
      <c r="U14" s="30">
        <f>-S14/$S53</f>
        <v>-4.0194808718039716E-2</v>
      </c>
      <c r="Z14" s="21"/>
      <c r="AB14" s="21"/>
    </row>
    <row r="15" spans="1:28" ht="18.75" x14ac:dyDescent="0.45">
      <c r="A15" s="2" t="s">
        <v>29</v>
      </c>
      <c r="C15" s="6">
        <v>0</v>
      </c>
      <c r="D15" s="6"/>
      <c r="E15" s="6">
        <v>2739509630</v>
      </c>
      <c r="F15" s="6"/>
      <c r="G15" s="6">
        <v>832275625</v>
      </c>
      <c r="H15" s="6"/>
      <c r="I15" s="6">
        <v>3571785255</v>
      </c>
      <c r="K15" s="35">
        <f>-I15/I53</f>
        <v>0.49111079906100763</v>
      </c>
      <c r="M15" s="6">
        <v>0</v>
      </c>
      <c r="N15" s="6"/>
      <c r="O15" s="6">
        <v>2739509630</v>
      </c>
      <c r="P15" s="6"/>
      <c r="Q15" s="6">
        <v>832275625</v>
      </c>
      <c r="R15" s="6"/>
      <c r="S15" s="6">
        <v>3571785255</v>
      </c>
      <c r="U15" s="30">
        <f>-S15/$S53</f>
        <v>0.21455620835946052</v>
      </c>
    </row>
    <row r="16" spans="1:28" ht="18.75" x14ac:dyDescent="0.45">
      <c r="A16" s="2" t="s">
        <v>20</v>
      </c>
      <c r="C16" s="6">
        <v>0</v>
      </c>
      <c r="D16" s="6"/>
      <c r="E16" s="6">
        <v>-16277078</v>
      </c>
      <c r="F16" s="6"/>
      <c r="G16" s="6">
        <v>35083584</v>
      </c>
      <c r="H16" s="6"/>
      <c r="I16" s="6">
        <v>18806506</v>
      </c>
      <c r="K16" s="35">
        <f>-I16/I53</f>
        <v>2.5858436411529545E-3</v>
      </c>
      <c r="M16" s="6">
        <v>0</v>
      </c>
      <c r="N16" s="6"/>
      <c r="O16" s="6">
        <v>0</v>
      </c>
      <c r="P16" s="6"/>
      <c r="Q16" s="6">
        <v>35083584</v>
      </c>
      <c r="R16" s="6"/>
      <c r="S16" s="6">
        <v>35083584</v>
      </c>
      <c r="U16" s="30">
        <f>-S16/$S53</f>
        <v>2.107461737282029E-3</v>
      </c>
    </row>
    <row r="17" spans="1:21" ht="18.75" x14ac:dyDescent="0.45">
      <c r="A17" s="2" t="s">
        <v>21</v>
      </c>
      <c r="C17" s="6">
        <v>0</v>
      </c>
      <c r="D17" s="6"/>
      <c r="E17" s="6">
        <v>-5601785779</v>
      </c>
      <c r="F17" s="6"/>
      <c r="G17" s="6">
        <v>243110639</v>
      </c>
      <c r="H17" s="6"/>
      <c r="I17" s="6">
        <v>-5358675140</v>
      </c>
      <c r="K17" s="35">
        <f>-I17/I53</f>
        <v>-0.73680331879687899</v>
      </c>
      <c r="M17" s="6">
        <v>0</v>
      </c>
      <c r="N17" s="6"/>
      <c r="O17" s="6">
        <v>-2795718148</v>
      </c>
      <c r="P17" s="6"/>
      <c r="Q17" s="6">
        <v>243110639</v>
      </c>
      <c r="R17" s="6"/>
      <c r="S17" s="6">
        <v>-2552607509</v>
      </c>
      <c r="U17" s="30">
        <f>-S17/$S53</f>
        <v>-0.15333446706916523</v>
      </c>
    </row>
    <row r="18" spans="1:21" ht="18.75" x14ac:dyDescent="0.45">
      <c r="A18" s="2" t="s">
        <v>17</v>
      </c>
      <c r="C18" s="6">
        <v>0</v>
      </c>
      <c r="D18" s="6"/>
      <c r="E18" s="6">
        <v>137710</v>
      </c>
      <c r="F18" s="6"/>
      <c r="G18" s="6">
        <v>35441241</v>
      </c>
      <c r="H18" s="6"/>
      <c r="I18" s="6">
        <v>35578951</v>
      </c>
      <c r="K18" s="35">
        <f>-I18/I53</f>
        <v>4.8920094036735244E-3</v>
      </c>
      <c r="M18" s="6">
        <v>0</v>
      </c>
      <c r="N18" s="6"/>
      <c r="O18" s="6">
        <v>0</v>
      </c>
      <c r="P18" s="6"/>
      <c r="Q18" s="6">
        <v>35441241</v>
      </c>
      <c r="R18" s="6"/>
      <c r="S18" s="6">
        <v>35441241</v>
      </c>
      <c r="U18" s="30">
        <f>-S18/$S53</f>
        <v>2.1289460999563523E-3</v>
      </c>
    </row>
    <row r="19" spans="1:21" ht="18.75" x14ac:dyDescent="0.45">
      <c r="A19" s="2" t="s">
        <v>229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K19" s="35">
        <f>-I19/I53</f>
        <v>0</v>
      </c>
      <c r="M19" s="6">
        <v>248510638</v>
      </c>
      <c r="N19" s="6"/>
      <c r="O19" s="6">
        <v>0</v>
      </c>
      <c r="P19" s="6"/>
      <c r="Q19" s="6">
        <v>515440655</v>
      </c>
      <c r="R19" s="6"/>
      <c r="S19" s="6">
        <v>763951293</v>
      </c>
      <c r="U19" s="30">
        <f>-S19/$S53</f>
        <v>4.5890354849283138E-2</v>
      </c>
    </row>
    <row r="20" spans="1:21" ht="18.75" x14ac:dyDescent="0.45">
      <c r="A20" s="2" t="s">
        <v>263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K20" s="35">
        <f>-I20/I53</f>
        <v>0</v>
      </c>
      <c r="M20" s="6">
        <v>0</v>
      </c>
      <c r="N20" s="6"/>
      <c r="O20" s="6">
        <v>0</v>
      </c>
      <c r="P20" s="6"/>
      <c r="Q20" s="6">
        <v>19100737</v>
      </c>
      <c r="R20" s="6"/>
      <c r="S20" s="6">
        <v>19100737</v>
      </c>
      <c r="U20" s="30">
        <f>-S20/$S53</f>
        <v>1.1473762880493375E-3</v>
      </c>
    </row>
    <row r="21" spans="1:21" ht="18.75" x14ac:dyDescent="0.45">
      <c r="A21" s="2" t="s">
        <v>23</v>
      </c>
      <c r="C21" s="6">
        <v>0</v>
      </c>
      <c r="D21" s="6"/>
      <c r="E21" s="6">
        <v>18914111</v>
      </c>
      <c r="F21" s="6"/>
      <c r="G21" s="6">
        <v>0</v>
      </c>
      <c r="H21" s="6"/>
      <c r="I21" s="6">
        <v>18914111</v>
      </c>
      <c r="K21" s="35">
        <f>-I21/I53</f>
        <v>2.6006390372252637E-3</v>
      </c>
      <c r="M21" s="6">
        <v>1200000000</v>
      </c>
      <c r="N21" s="6"/>
      <c r="O21" s="6">
        <v>-145398650</v>
      </c>
      <c r="P21" s="6"/>
      <c r="Q21" s="6">
        <v>-2405217326</v>
      </c>
      <c r="R21" s="6"/>
      <c r="S21" s="6">
        <v>-1350615976</v>
      </c>
      <c r="U21" s="30">
        <f>-S21/$S53</f>
        <v>-8.1131149291412852E-2</v>
      </c>
    </row>
    <row r="22" spans="1:21" ht="18.75" x14ac:dyDescent="0.45">
      <c r="A22" s="2" t="s">
        <v>251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K22" s="35">
        <f>-I22/I53</f>
        <v>0</v>
      </c>
      <c r="M22" s="6">
        <v>0</v>
      </c>
      <c r="N22" s="6"/>
      <c r="O22" s="6">
        <v>0</v>
      </c>
      <c r="P22" s="6"/>
      <c r="Q22" s="6">
        <v>38297373</v>
      </c>
      <c r="R22" s="6"/>
      <c r="S22" s="6">
        <v>38297373</v>
      </c>
      <c r="U22" s="30">
        <f>-S22/$S53</f>
        <v>2.3005132040078307E-3</v>
      </c>
    </row>
    <row r="23" spans="1:21" ht="18.75" x14ac:dyDescent="0.45">
      <c r="A23" s="2" t="s">
        <v>261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K23" s="35">
        <f>-I23/I53</f>
        <v>0</v>
      </c>
      <c r="M23" s="6">
        <v>0</v>
      </c>
      <c r="N23" s="6"/>
      <c r="O23" s="6">
        <v>0</v>
      </c>
      <c r="P23" s="6"/>
      <c r="Q23" s="6">
        <v>102420023</v>
      </c>
      <c r="R23" s="6"/>
      <c r="S23" s="6">
        <v>102420023</v>
      </c>
      <c r="U23" s="30">
        <f>-S23/$S53</f>
        <v>6.1523440593767549E-3</v>
      </c>
    </row>
    <row r="24" spans="1:21" ht="18.75" x14ac:dyDescent="0.45">
      <c r="A24" s="2" t="s">
        <v>259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K24" s="35">
        <f>-I24/I53</f>
        <v>0</v>
      </c>
      <c r="M24" s="6">
        <v>0</v>
      </c>
      <c r="N24" s="6"/>
      <c r="O24" s="6">
        <v>0</v>
      </c>
      <c r="P24" s="6"/>
      <c r="Q24" s="6">
        <v>21498316</v>
      </c>
      <c r="R24" s="6"/>
      <c r="S24" s="6">
        <v>21498316</v>
      </c>
      <c r="U24" s="30">
        <f>-S24/$S53</f>
        <v>1.2913982330310962E-3</v>
      </c>
    </row>
    <row r="25" spans="1:21" ht="18.75" x14ac:dyDescent="0.45">
      <c r="A25" s="2" t="s">
        <v>253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K25" s="35">
        <f>-I25/I53</f>
        <v>0</v>
      </c>
      <c r="M25" s="6">
        <v>0</v>
      </c>
      <c r="N25" s="6"/>
      <c r="O25" s="6">
        <v>0</v>
      </c>
      <c r="P25" s="6"/>
      <c r="Q25" s="6">
        <v>-9678634</v>
      </c>
      <c r="R25" s="6"/>
      <c r="S25" s="6">
        <v>-9678634</v>
      </c>
      <c r="U25" s="30">
        <f>-S25/S53</f>
        <v>-5.8139301914413629E-4</v>
      </c>
    </row>
    <row r="26" spans="1:21" ht="18.75" x14ac:dyDescent="0.45">
      <c r="A26" s="2" t="s">
        <v>238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K26" s="35">
        <f>-I26/I53</f>
        <v>0</v>
      </c>
      <c r="M26" s="6">
        <v>4001751</v>
      </c>
      <c r="N26" s="6"/>
      <c r="O26" s="6">
        <v>0</v>
      </c>
      <c r="P26" s="6"/>
      <c r="Q26" s="6">
        <v>63614108</v>
      </c>
      <c r="R26" s="6"/>
      <c r="S26" s="6">
        <v>67615859</v>
      </c>
      <c r="U26" s="30">
        <f>-S26/S53</f>
        <v>4.0616670085917312E-3</v>
      </c>
    </row>
    <row r="27" spans="1:21" ht="18.75" x14ac:dyDescent="0.45">
      <c r="A27" s="2" t="s">
        <v>249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K27" s="35">
        <f>-I27/I53</f>
        <v>0</v>
      </c>
      <c r="M27" s="6">
        <v>0</v>
      </c>
      <c r="N27" s="6"/>
      <c r="O27" s="6">
        <v>0</v>
      </c>
      <c r="P27" s="6"/>
      <c r="Q27" s="6">
        <v>-380262826</v>
      </c>
      <c r="R27" s="6"/>
      <c r="S27" s="6">
        <v>-380262826</v>
      </c>
      <c r="U27" s="30">
        <f>-S27/S53</f>
        <v>-2.2842288744095642E-2</v>
      </c>
    </row>
    <row r="28" spans="1:21" ht="18.75" x14ac:dyDescent="0.45">
      <c r="A28" s="2" t="s">
        <v>256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K28" s="35">
        <f>-I28/I53</f>
        <v>0</v>
      </c>
      <c r="M28" s="6">
        <v>0</v>
      </c>
      <c r="N28" s="6"/>
      <c r="O28" s="6">
        <v>0</v>
      </c>
      <c r="P28" s="6"/>
      <c r="Q28" s="6">
        <v>61033284</v>
      </c>
      <c r="R28" s="6"/>
      <c r="S28" s="6">
        <v>61033284</v>
      </c>
      <c r="U28" s="30">
        <f>-S28/S53</f>
        <v>3.6662534457901296E-3</v>
      </c>
    </row>
    <row r="29" spans="1:21" ht="18.75" x14ac:dyDescent="0.45">
      <c r="A29" s="2" t="s">
        <v>248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K29" s="35">
        <f>-I29/I53</f>
        <v>0</v>
      </c>
      <c r="M29" s="6">
        <v>0</v>
      </c>
      <c r="N29" s="6"/>
      <c r="O29" s="6">
        <v>0</v>
      </c>
      <c r="P29" s="6"/>
      <c r="Q29" s="6">
        <v>-990424094</v>
      </c>
      <c r="R29" s="6"/>
      <c r="S29" s="6">
        <v>-990424094</v>
      </c>
      <c r="U29" s="30">
        <f>-S29/S53</f>
        <v>-5.9494516916721495E-2</v>
      </c>
    </row>
    <row r="30" spans="1:21" ht="18.75" x14ac:dyDescent="0.45">
      <c r="A30" s="2" t="s">
        <v>265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K30" s="35">
        <f>-I30/I53</f>
        <v>0</v>
      </c>
      <c r="M30" s="6">
        <v>0</v>
      </c>
      <c r="N30" s="6"/>
      <c r="O30" s="6">
        <v>0</v>
      </c>
      <c r="P30" s="6"/>
      <c r="Q30" s="6">
        <v>1376473325</v>
      </c>
      <c r="R30" s="6"/>
      <c r="S30" s="6">
        <v>1376473325</v>
      </c>
      <c r="U30" s="30">
        <f>-S30/S53</f>
        <v>8.2684393499446091E-2</v>
      </c>
    </row>
    <row r="31" spans="1:21" ht="18.75" x14ac:dyDescent="0.45">
      <c r="A31" s="2" t="s">
        <v>224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K31" s="35">
        <f>-I31/I53</f>
        <v>0</v>
      </c>
      <c r="M31" s="6">
        <v>464649825</v>
      </c>
      <c r="N31" s="6"/>
      <c r="O31" s="6">
        <v>0</v>
      </c>
      <c r="P31" s="6"/>
      <c r="Q31" s="6">
        <v>7064192934</v>
      </c>
      <c r="R31" s="6"/>
      <c r="S31" s="6">
        <v>7528842759</v>
      </c>
      <c r="U31" s="30">
        <f>-S31/S53</f>
        <v>0.45225562019562665</v>
      </c>
    </row>
    <row r="32" spans="1:21" ht="18.75" x14ac:dyDescent="0.45">
      <c r="A32" s="2" t="s">
        <v>258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K32" s="35">
        <f>-I32/I53</f>
        <v>0</v>
      </c>
      <c r="M32" s="6">
        <v>0</v>
      </c>
      <c r="N32" s="6"/>
      <c r="O32" s="6">
        <v>0</v>
      </c>
      <c r="P32" s="6"/>
      <c r="Q32" s="6">
        <v>4950916</v>
      </c>
      <c r="R32" s="6"/>
      <c r="S32" s="6">
        <v>4950916</v>
      </c>
      <c r="U32" s="30">
        <f>-S32/S53</f>
        <v>2.9740023238496367E-4</v>
      </c>
    </row>
    <row r="33" spans="1:21" ht="18.75" x14ac:dyDescent="0.45">
      <c r="A33" s="2" t="s">
        <v>234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K33" s="35">
        <v>0</v>
      </c>
      <c r="M33" s="6">
        <v>2588000</v>
      </c>
      <c r="N33" s="6"/>
      <c r="O33" s="6">
        <v>0</v>
      </c>
      <c r="P33" s="6"/>
      <c r="Q33" s="6">
        <v>-11324126</v>
      </c>
      <c r="R33" s="6"/>
      <c r="S33" s="6">
        <v>-8736126</v>
      </c>
      <c r="U33" s="30">
        <f>-S33/S53</f>
        <v>-5.2477680949228854E-4</v>
      </c>
    </row>
    <row r="34" spans="1:21" ht="18.75" x14ac:dyDescent="0.45">
      <c r="A34" s="2" t="s">
        <v>267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K34" s="35">
        <v>0</v>
      </c>
      <c r="M34" s="6">
        <v>0</v>
      </c>
      <c r="N34" s="6"/>
      <c r="O34" s="6">
        <v>0</v>
      </c>
      <c r="P34" s="6"/>
      <c r="Q34" s="6">
        <v>-27238536</v>
      </c>
      <c r="R34" s="6"/>
      <c r="S34" s="6">
        <v>-27238536</v>
      </c>
      <c r="U34" s="30">
        <f>-S34/S53</f>
        <v>-1.6362117507601017E-3</v>
      </c>
    </row>
    <row r="35" spans="1:21" ht="18.75" x14ac:dyDescent="0.45">
      <c r="A35" s="2" t="s">
        <v>250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K35" s="35">
        <v>0</v>
      </c>
      <c r="M35" s="6">
        <v>0</v>
      </c>
      <c r="N35" s="6"/>
      <c r="O35" s="6">
        <v>0</v>
      </c>
      <c r="P35" s="6"/>
      <c r="Q35" s="6">
        <v>482734931</v>
      </c>
      <c r="R35" s="6"/>
      <c r="S35" s="6">
        <v>482734931</v>
      </c>
      <c r="U35" s="30">
        <f>-S35/S53</f>
        <v>2.899776135562377E-2</v>
      </c>
    </row>
    <row r="36" spans="1:21" ht="18.75" x14ac:dyDescent="0.45">
      <c r="A36" s="2" t="s">
        <v>252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K36" s="35">
        <v>0</v>
      </c>
      <c r="M36" s="6">
        <v>0</v>
      </c>
      <c r="N36" s="6"/>
      <c r="O36" s="6">
        <v>0</v>
      </c>
      <c r="P36" s="6"/>
      <c r="Q36" s="6">
        <v>487168092</v>
      </c>
      <c r="R36" s="6"/>
      <c r="S36" s="6">
        <v>487168092</v>
      </c>
      <c r="U36" s="30">
        <f>-S36/S53</f>
        <v>2.9264060180245306E-2</v>
      </c>
    </row>
    <row r="37" spans="1:21" ht="18.75" x14ac:dyDescent="0.45">
      <c r="A37" s="2" t="s">
        <v>255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K37" s="35">
        <v>0</v>
      </c>
      <c r="M37" s="6">
        <v>0</v>
      </c>
      <c r="N37" s="6"/>
      <c r="O37" s="6">
        <v>0</v>
      </c>
      <c r="P37" s="6"/>
      <c r="Q37" s="6">
        <v>-497596555</v>
      </c>
      <c r="R37" s="6"/>
      <c r="S37" s="6">
        <v>-497596555</v>
      </c>
      <c r="U37" s="30">
        <f>-S37/S53</f>
        <v>-2.9890495231782839E-2</v>
      </c>
    </row>
    <row r="38" spans="1:21" ht="18.75" x14ac:dyDescent="0.45">
      <c r="A38" s="2" t="s">
        <v>262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K38" s="35">
        <v>0</v>
      </c>
      <c r="M38" s="6">
        <v>0</v>
      </c>
      <c r="N38" s="6"/>
      <c r="O38" s="6">
        <v>0</v>
      </c>
      <c r="P38" s="6"/>
      <c r="Q38" s="6">
        <v>155837504</v>
      </c>
      <c r="R38" s="6"/>
      <c r="S38" s="6">
        <v>155837504</v>
      </c>
      <c r="U38" s="30">
        <f>-S38/S53</f>
        <v>9.3611182059830361E-3</v>
      </c>
    </row>
    <row r="39" spans="1:21" ht="18.75" x14ac:dyDescent="0.45">
      <c r="A39" s="2" t="s">
        <v>269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K39" s="35">
        <v>0</v>
      </c>
      <c r="M39" s="6">
        <v>0</v>
      </c>
      <c r="N39" s="6"/>
      <c r="O39" s="6">
        <v>0</v>
      </c>
      <c r="P39" s="6"/>
      <c r="Q39" s="6">
        <v>-399118780</v>
      </c>
      <c r="R39" s="6"/>
      <c r="S39" s="6">
        <v>-399118780</v>
      </c>
      <c r="U39" s="30">
        <f>-S39/S53</f>
        <v>-2.3974960981200891E-2</v>
      </c>
    </row>
    <row r="40" spans="1:21" ht="18.75" x14ac:dyDescent="0.45">
      <c r="A40" s="2" t="s">
        <v>260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K40" s="35">
        <v>0</v>
      </c>
      <c r="M40" s="6">
        <v>0</v>
      </c>
      <c r="N40" s="6"/>
      <c r="O40" s="6">
        <v>0</v>
      </c>
      <c r="P40" s="6"/>
      <c r="Q40" s="6">
        <v>37227291</v>
      </c>
      <c r="R40" s="6"/>
      <c r="S40" s="6">
        <v>37227291</v>
      </c>
      <c r="U40" s="30">
        <f>-S40/S53</f>
        <v>2.2362336574610975E-3</v>
      </c>
    </row>
    <row r="41" spans="1:21" ht="18.75" x14ac:dyDescent="0.45">
      <c r="A41" s="2" t="s">
        <v>236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K41" s="35">
        <v>0</v>
      </c>
      <c r="M41" s="6">
        <v>472676</v>
      </c>
      <c r="N41" s="6"/>
      <c r="O41" s="6">
        <v>0</v>
      </c>
      <c r="P41" s="6"/>
      <c r="Q41" s="6">
        <v>13455077</v>
      </c>
      <c r="R41" s="6"/>
      <c r="S41" s="6">
        <v>13927753</v>
      </c>
      <c r="U41" s="30">
        <f>-S41/S53</f>
        <v>8.3663648884375647E-4</v>
      </c>
    </row>
    <row r="42" spans="1:21" ht="18.75" x14ac:dyDescent="0.45">
      <c r="A42" s="2" t="s">
        <v>226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K42" s="35">
        <v>0</v>
      </c>
      <c r="M42" s="6">
        <v>112</v>
      </c>
      <c r="N42" s="6"/>
      <c r="O42" s="6">
        <v>0</v>
      </c>
      <c r="P42" s="6"/>
      <c r="Q42" s="6">
        <v>-1431048546</v>
      </c>
      <c r="R42" s="6"/>
      <c r="S42" s="6">
        <v>-1431048434</v>
      </c>
      <c r="U42" s="30">
        <f>-S42/S53</f>
        <v>-8.5962706057977623E-2</v>
      </c>
    </row>
    <row r="43" spans="1:21" ht="18.75" x14ac:dyDescent="0.45">
      <c r="A43" s="2" t="s">
        <v>266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K43" s="35">
        <v>0</v>
      </c>
      <c r="M43" s="6">
        <v>0</v>
      </c>
      <c r="N43" s="6"/>
      <c r="O43" s="6">
        <v>0</v>
      </c>
      <c r="P43" s="6"/>
      <c r="Q43" s="6">
        <v>-184038614</v>
      </c>
      <c r="R43" s="6"/>
      <c r="S43" s="6">
        <v>-184038614</v>
      </c>
      <c r="U43" s="30">
        <f>-S43/S53</f>
        <v>-1.10551515257796E-2</v>
      </c>
    </row>
    <row r="44" spans="1:21" ht="18.75" x14ac:dyDescent="0.45">
      <c r="A44" s="2" t="s">
        <v>254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K44" s="35">
        <v>0</v>
      </c>
      <c r="M44" s="6">
        <v>0</v>
      </c>
      <c r="N44" s="6"/>
      <c r="O44" s="6">
        <v>0</v>
      </c>
      <c r="P44" s="6"/>
      <c r="Q44" s="6">
        <v>193901477</v>
      </c>
      <c r="R44" s="6"/>
      <c r="S44" s="6">
        <v>193901477</v>
      </c>
      <c r="U44" s="30">
        <f>-S44/S53</f>
        <v>1.1647611132886862E-2</v>
      </c>
    </row>
    <row r="45" spans="1:21" ht="18.75" x14ac:dyDescent="0.45">
      <c r="A45" s="2" t="s">
        <v>264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K45" s="35">
        <v>0</v>
      </c>
      <c r="M45" s="6">
        <v>0</v>
      </c>
      <c r="N45" s="6"/>
      <c r="O45" s="6">
        <v>0</v>
      </c>
      <c r="P45" s="6"/>
      <c r="Q45" s="6">
        <v>-257265075</v>
      </c>
      <c r="R45" s="6"/>
      <c r="S45" s="6">
        <v>-257265075</v>
      </c>
      <c r="U45" s="30">
        <f>-S45/S53</f>
        <v>-1.5453845932658746E-2</v>
      </c>
    </row>
    <row r="46" spans="1:21" ht="18.75" x14ac:dyDescent="0.45">
      <c r="A46" s="2" t="s">
        <v>268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K46" s="35">
        <v>0</v>
      </c>
      <c r="M46" s="6">
        <v>0</v>
      </c>
      <c r="N46" s="6"/>
      <c r="O46" s="6">
        <v>0</v>
      </c>
      <c r="P46" s="6"/>
      <c r="Q46" s="6">
        <v>-74757804</v>
      </c>
      <c r="R46" s="6"/>
      <c r="S46" s="6">
        <v>-74757804</v>
      </c>
      <c r="U46" s="30">
        <f>-S46/S53</f>
        <v>-4.4906817813490608E-3</v>
      </c>
    </row>
    <row r="47" spans="1:21" ht="18.75" x14ac:dyDescent="0.45">
      <c r="A47" s="2" t="s">
        <v>231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K47" s="35">
        <v>0</v>
      </c>
      <c r="M47" s="6">
        <v>714865034</v>
      </c>
      <c r="N47" s="6"/>
      <c r="O47" s="6">
        <v>0</v>
      </c>
      <c r="P47" s="6"/>
      <c r="Q47" s="6">
        <v>-2306222709</v>
      </c>
      <c r="R47" s="6"/>
      <c r="S47" s="6">
        <v>-1591357675</v>
      </c>
      <c r="U47" s="30">
        <f>-S47/S53</f>
        <v>-9.5592440338837403E-2</v>
      </c>
    </row>
    <row r="48" spans="1:21" ht="18.75" x14ac:dyDescent="0.45">
      <c r="A48" s="2" t="s">
        <v>257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K48" s="35">
        <v>0</v>
      </c>
      <c r="M48" s="6">
        <v>0</v>
      </c>
      <c r="N48" s="6"/>
      <c r="O48" s="6">
        <v>0</v>
      </c>
      <c r="P48" s="6"/>
      <c r="Q48" s="6">
        <v>840957568</v>
      </c>
      <c r="R48" s="6"/>
      <c r="S48" s="6">
        <v>840957568</v>
      </c>
      <c r="U48" s="30">
        <f>-S48/S53</f>
        <v>5.0516101696957472E-2</v>
      </c>
    </row>
    <row r="49" spans="1:21" ht="18.75" x14ac:dyDescent="0.45">
      <c r="A49" s="2" t="s">
        <v>31</v>
      </c>
      <c r="C49" s="6">
        <v>0</v>
      </c>
      <c r="D49" s="6"/>
      <c r="E49" s="6">
        <v>-5379045256</v>
      </c>
      <c r="F49" s="6"/>
      <c r="G49" s="6">
        <v>0</v>
      </c>
      <c r="H49" s="6"/>
      <c r="I49" s="6">
        <v>-5379045256</v>
      </c>
      <c r="K49" s="35">
        <f>-I49/I53</f>
        <v>-0.73960415457829154</v>
      </c>
      <c r="M49" s="6">
        <v>0</v>
      </c>
      <c r="N49" s="6"/>
      <c r="O49" s="6">
        <v>-5379045256</v>
      </c>
      <c r="P49" s="6"/>
      <c r="Q49" s="6">
        <v>0</v>
      </c>
      <c r="R49" s="6"/>
      <c r="S49" s="6">
        <v>-5379045256</v>
      </c>
      <c r="U49" s="30">
        <f>-S49/S53</f>
        <v>-0.32311784509041086</v>
      </c>
    </row>
    <row r="50" spans="1:21" ht="18.75" x14ac:dyDescent="0.45">
      <c r="A50" s="2" t="s">
        <v>33</v>
      </c>
      <c r="C50" s="6">
        <v>0</v>
      </c>
      <c r="D50" s="6"/>
      <c r="E50" s="6">
        <v>175700859</v>
      </c>
      <c r="F50" s="6"/>
      <c r="G50" s="6">
        <v>0</v>
      </c>
      <c r="H50" s="6"/>
      <c r="I50" s="6">
        <v>175700859</v>
      </c>
      <c r="K50" s="35">
        <f>-I50/I53</f>
        <v>2.4158392260117952E-2</v>
      </c>
      <c r="M50" s="6">
        <v>0</v>
      </c>
      <c r="N50" s="6"/>
      <c r="O50" s="6">
        <v>175700859</v>
      </c>
      <c r="P50" s="6"/>
      <c r="Q50" s="6">
        <v>0</v>
      </c>
      <c r="R50" s="6"/>
      <c r="S50" s="6">
        <v>175700859</v>
      </c>
      <c r="U50" s="30">
        <f>-S50/S53</f>
        <v>1.0554304758319014E-2</v>
      </c>
    </row>
    <row r="51" spans="1:21" ht="18.75" x14ac:dyDescent="0.45">
      <c r="A51" s="2" t="s">
        <v>27</v>
      </c>
      <c r="C51" s="6">
        <v>0</v>
      </c>
      <c r="D51" s="6"/>
      <c r="E51" s="6">
        <v>-13272174</v>
      </c>
      <c r="F51" s="6"/>
      <c r="G51" s="6">
        <v>0</v>
      </c>
      <c r="H51" s="6"/>
      <c r="I51" s="6">
        <v>-13272174</v>
      </c>
      <c r="K51" s="35">
        <f>-I51/I53</f>
        <v>-1.8248879798392946E-3</v>
      </c>
      <c r="M51" s="6">
        <v>0</v>
      </c>
      <c r="N51" s="6"/>
      <c r="O51" s="6">
        <v>-13272174</v>
      </c>
      <c r="P51" s="6"/>
      <c r="Q51" s="6">
        <v>0</v>
      </c>
      <c r="R51" s="6"/>
      <c r="S51" s="6">
        <v>-13272174</v>
      </c>
      <c r="U51" s="30">
        <f>-S51/S53</f>
        <v>-7.9725602935975344E-4</v>
      </c>
    </row>
    <row r="52" spans="1:21" ht="18.75" x14ac:dyDescent="0.45">
      <c r="A52" s="2" t="s">
        <v>25</v>
      </c>
      <c r="C52" s="6">
        <v>0</v>
      </c>
      <c r="D52" s="6"/>
      <c r="E52" s="6">
        <v>-75356985</v>
      </c>
      <c r="F52" s="6"/>
      <c r="G52" s="6">
        <v>0</v>
      </c>
      <c r="H52" s="6"/>
      <c r="I52" s="6">
        <v>-75356985</v>
      </c>
      <c r="K52" s="35">
        <f>-I52/I53</f>
        <v>-1.036138134742884E-2</v>
      </c>
      <c r="M52" s="6">
        <v>0</v>
      </c>
      <c r="N52" s="6"/>
      <c r="O52" s="6">
        <v>-75356985</v>
      </c>
      <c r="P52" s="6"/>
      <c r="Q52" s="6">
        <v>0</v>
      </c>
      <c r="R52" s="6"/>
      <c r="S52" s="6">
        <v>-75356985</v>
      </c>
      <c r="U52" s="30">
        <f>-S52/S53</f>
        <v>-4.5266744276877702E-3</v>
      </c>
    </row>
    <row r="53" spans="1:21" ht="18.75" thickBot="1" x14ac:dyDescent="0.45">
      <c r="C53" s="7">
        <f>SUM(C8:C52)</f>
        <v>0</v>
      </c>
      <c r="D53" s="6"/>
      <c r="E53" s="7">
        <f>SUM(E8:E52)</f>
        <v>-8213935170</v>
      </c>
      <c r="F53" s="6"/>
      <c r="G53" s="7">
        <f>SUM(G8:G52)</f>
        <v>941064645</v>
      </c>
      <c r="H53" s="6"/>
      <c r="I53" s="7">
        <f>SUM(I8:I52)</f>
        <v>-7272870525</v>
      </c>
      <c r="K53" s="37">
        <f>SUM(K8:K52)</f>
        <v>-0.99999999999999989</v>
      </c>
      <c r="M53" s="7">
        <f>SUM(M8:M52)</f>
        <v>2890336085</v>
      </c>
      <c r="O53" s="7">
        <f>SUM(O8:O52)</f>
        <v>-5793603318</v>
      </c>
      <c r="Q53" s="7">
        <f>SUM(Q8:Q52)</f>
        <v>-14077390964</v>
      </c>
      <c r="S53" s="7">
        <f>SUM(S8:S52)</f>
        <v>-16647317187</v>
      </c>
      <c r="U53" s="33">
        <f>SUM(U8:U52)</f>
        <v>-0.99999999999999944</v>
      </c>
    </row>
    <row r="54" spans="1:21" ht="18.75" thickTop="1" x14ac:dyDescent="0.4">
      <c r="C54" s="6"/>
      <c r="D54" s="6"/>
      <c r="E54" s="6"/>
      <c r="F54" s="6"/>
      <c r="G54" s="6"/>
      <c r="H54" s="6"/>
      <c r="I54" s="6"/>
    </row>
  </sheetData>
  <mergeCells count="8">
    <mergeCell ref="A2:U2"/>
    <mergeCell ref="A3:U3"/>
    <mergeCell ref="A4:U4"/>
    <mergeCell ref="M6:U6"/>
    <mergeCell ref="C6:K6"/>
    <mergeCell ref="A6:A7"/>
    <mergeCell ref="C7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38"/>
  <sheetViews>
    <sheetView rightToLeft="1" topLeftCell="A7" workbookViewId="0">
      <selection activeCell="C8" sqref="C8:Q32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11.42578125" style="1" bestFit="1" customWidth="1"/>
    <col min="20" max="16384" width="9.140625" style="1"/>
  </cols>
  <sheetData>
    <row r="2" spans="1:17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7.75" x14ac:dyDescent="0.4">
      <c r="A3" s="39" t="s">
        <v>208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4">
      <c r="C5" s="20"/>
      <c r="D5" s="20"/>
      <c r="E5" s="20"/>
      <c r="F5" s="20"/>
      <c r="G5" s="20"/>
      <c r="H5" s="20"/>
      <c r="I5" s="20"/>
    </row>
    <row r="6" spans="1:17" ht="27.75" x14ac:dyDescent="0.4">
      <c r="A6" s="39" t="s">
        <v>211</v>
      </c>
      <c r="C6" s="41" t="s">
        <v>209</v>
      </c>
      <c r="D6" s="41"/>
      <c r="E6" s="41"/>
      <c r="F6" s="41"/>
      <c r="G6" s="41"/>
      <c r="H6" s="41"/>
      <c r="I6" s="41"/>
      <c r="K6" s="41" t="s">
        <v>210</v>
      </c>
      <c r="L6" s="41" t="s">
        <v>210</v>
      </c>
      <c r="M6" s="41" t="s">
        <v>210</v>
      </c>
      <c r="N6" s="41" t="s">
        <v>210</v>
      </c>
      <c r="O6" s="41" t="s">
        <v>210</v>
      </c>
      <c r="P6" s="41" t="s">
        <v>210</v>
      </c>
      <c r="Q6" s="41" t="s">
        <v>210</v>
      </c>
    </row>
    <row r="7" spans="1:17" ht="27.75" x14ac:dyDescent="0.4">
      <c r="A7" s="39" t="s">
        <v>211</v>
      </c>
      <c r="C7" s="43" t="s">
        <v>279</v>
      </c>
      <c r="E7" s="17" t="s">
        <v>276</v>
      </c>
      <c r="G7" s="17" t="s">
        <v>277</v>
      </c>
      <c r="I7" s="17" t="s">
        <v>280</v>
      </c>
      <c r="K7" s="17" t="s">
        <v>279</v>
      </c>
      <c r="M7" s="17" t="s">
        <v>276</v>
      </c>
      <c r="O7" s="17" t="s">
        <v>277</v>
      </c>
      <c r="Q7" s="17" t="s">
        <v>280</v>
      </c>
    </row>
    <row r="8" spans="1:17" ht="18.75" x14ac:dyDescent="0.45">
      <c r="A8" s="2" t="s">
        <v>68</v>
      </c>
      <c r="C8" s="6">
        <v>0</v>
      </c>
      <c r="D8" s="6"/>
      <c r="E8" s="6">
        <v>-364148721</v>
      </c>
      <c r="F8" s="6"/>
      <c r="G8" s="6">
        <v>450936990</v>
      </c>
      <c r="H8" s="6"/>
      <c r="I8" s="6">
        <v>86788269</v>
      </c>
      <c r="J8" s="6"/>
      <c r="K8" s="6">
        <v>0</v>
      </c>
      <c r="L8" s="6"/>
      <c r="M8" s="6">
        <v>8707556438</v>
      </c>
      <c r="N8" s="6"/>
      <c r="O8" s="6">
        <v>450936990</v>
      </c>
      <c r="P8" s="6"/>
      <c r="Q8" s="6">
        <f>K8+M8+O8</f>
        <v>9158493428</v>
      </c>
    </row>
    <row r="9" spans="1:17" ht="18.75" x14ac:dyDescent="0.45">
      <c r="A9" s="2" t="s">
        <v>271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-322494460</v>
      </c>
      <c r="P9" s="6"/>
      <c r="Q9" s="6">
        <f t="shared" ref="Q9:Q31" si="0">K9+M9+O9</f>
        <v>-322494460</v>
      </c>
    </row>
    <row r="10" spans="1:17" ht="18.75" x14ac:dyDescent="0.45">
      <c r="A10" s="2" t="s">
        <v>216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18237259428</v>
      </c>
      <c r="L10" s="6"/>
      <c r="M10" s="6">
        <v>0</v>
      </c>
      <c r="N10" s="6"/>
      <c r="O10" s="6">
        <v>117015000</v>
      </c>
      <c r="P10" s="6"/>
      <c r="Q10" s="6">
        <f t="shared" si="0"/>
        <v>18354274428</v>
      </c>
    </row>
    <row r="11" spans="1:17" ht="18.75" x14ac:dyDescent="0.45">
      <c r="A11" s="2" t="s">
        <v>272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370153725</v>
      </c>
      <c r="P11" s="6"/>
      <c r="Q11" s="6">
        <f t="shared" si="0"/>
        <v>370153725</v>
      </c>
    </row>
    <row r="12" spans="1:17" ht="18.75" x14ac:dyDescent="0.45">
      <c r="A12" s="2" t="s">
        <v>273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50664981</v>
      </c>
      <c r="P12" s="6"/>
      <c r="Q12" s="6">
        <f t="shared" si="0"/>
        <v>50664981</v>
      </c>
    </row>
    <row r="13" spans="1:17" ht="18.75" x14ac:dyDescent="0.45">
      <c r="A13" s="2" t="s">
        <v>72</v>
      </c>
      <c r="C13" s="6">
        <v>0</v>
      </c>
      <c r="D13" s="6"/>
      <c r="E13" s="6">
        <v>-634744931</v>
      </c>
      <c r="F13" s="6"/>
      <c r="G13" s="6">
        <v>0</v>
      </c>
      <c r="H13" s="6"/>
      <c r="I13" s="6">
        <v>-634744931</v>
      </c>
      <c r="J13" s="6"/>
      <c r="K13" s="6">
        <v>0</v>
      </c>
      <c r="L13" s="6"/>
      <c r="M13" s="6">
        <v>1788885563</v>
      </c>
      <c r="N13" s="6"/>
      <c r="O13" s="6">
        <v>536349974</v>
      </c>
      <c r="P13" s="6"/>
      <c r="Q13" s="6">
        <f t="shared" si="0"/>
        <v>2325235537</v>
      </c>
    </row>
    <row r="14" spans="1:17" ht="18.75" x14ac:dyDescent="0.45">
      <c r="A14" s="2" t="s">
        <v>86</v>
      </c>
      <c r="C14" s="6">
        <v>21941358866</v>
      </c>
      <c r="D14" s="6"/>
      <c r="E14" s="6">
        <v>63007042604</v>
      </c>
      <c r="F14" s="6"/>
      <c r="G14" s="6">
        <v>0</v>
      </c>
      <c r="H14" s="6"/>
      <c r="I14" s="6">
        <v>84948401470</v>
      </c>
      <c r="J14" s="6"/>
      <c r="K14" s="6">
        <v>172865835172</v>
      </c>
      <c r="L14" s="6"/>
      <c r="M14" s="6">
        <v>142206034475</v>
      </c>
      <c r="N14" s="6"/>
      <c r="O14" s="6">
        <v>3406374</v>
      </c>
      <c r="P14" s="6"/>
      <c r="Q14" s="6">
        <f t="shared" si="0"/>
        <v>315075276021</v>
      </c>
    </row>
    <row r="15" spans="1:17" ht="18.75" x14ac:dyDescent="0.45">
      <c r="A15" s="2" t="s">
        <v>64</v>
      </c>
      <c r="C15" s="6">
        <v>0</v>
      </c>
      <c r="D15" s="6"/>
      <c r="E15" s="6">
        <v>-1386440661</v>
      </c>
      <c r="F15" s="6"/>
      <c r="G15" s="6">
        <v>0</v>
      </c>
      <c r="H15" s="6"/>
      <c r="I15" s="6">
        <v>-1386440661</v>
      </c>
      <c r="J15" s="6"/>
      <c r="K15" s="6">
        <v>0</v>
      </c>
      <c r="L15" s="6"/>
      <c r="M15" s="6">
        <v>3497885147</v>
      </c>
      <c r="N15" s="6"/>
      <c r="O15" s="6">
        <v>14571197</v>
      </c>
      <c r="P15" s="6"/>
      <c r="Q15" s="6">
        <f t="shared" si="0"/>
        <v>3512456344</v>
      </c>
    </row>
    <row r="16" spans="1:17" ht="18.75" x14ac:dyDescent="0.45">
      <c r="A16" s="2" t="s">
        <v>117</v>
      </c>
      <c r="C16" s="6">
        <v>139482</v>
      </c>
      <c r="D16" s="6"/>
      <c r="E16" s="6">
        <v>-37520</v>
      </c>
      <c r="F16" s="6"/>
      <c r="G16" s="6">
        <v>0</v>
      </c>
      <c r="H16" s="6"/>
      <c r="I16" s="6">
        <v>101962</v>
      </c>
      <c r="J16" s="6"/>
      <c r="K16" s="6">
        <v>1078134</v>
      </c>
      <c r="L16" s="6"/>
      <c r="M16" s="6">
        <v>-37520</v>
      </c>
      <c r="N16" s="6"/>
      <c r="O16" s="6">
        <v>1973208</v>
      </c>
      <c r="P16" s="6"/>
      <c r="Q16" s="6">
        <f t="shared" si="0"/>
        <v>3013822</v>
      </c>
    </row>
    <row r="17" spans="1:19" ht="18.75" x14ac:dyDescent="0.45">
      <c r="A17" s="2" t="s">
        <v>274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37201670</v>
      </c>
      <c r="P17" s="6"/>
      <c r="Q17" s="6">
        <f t="shared" si="0"/>
        <v>37201670</v>
      </c>
    </row>
    <row r="18" spans="1:19" ht="18.75" x14ac:dyDescent="0.45">
      <c r="A18" s="2" t="s">
        <v>60</v>
      </c>
      <c r="C18" s="6">
        <v>0</v>
      </c>
      <c r="D18" s="6"/>
      <c r="E18" s="6">
        <v>-7025767600</v>
      </c>
      <c r="F18" s="6"/>
      <c r="G18" s="6">
        <v>0</v>
      </c>
      <c r="H18" s="6"/>
      <c r="I18" s="6">
        <v>-7025767600</v>
      </c>
      <c r="J18" s="6"/>
      <c r="K18" s="6">
        <v>0</v>
      </c>
      <c r="L18" s="6"/>
      <c r="M18" s="6">
        <v>13105208796</v>
      </c>
      <c r="N18" s="6"/>
      <c r="O18" s="6">
        <f>4895349315-19943</f>
        <v>4895329372</v>
      </c>
      <c r="P18" s="6"/>
      <c r="Q18" s="6">
        <f t="shared" si="0"/>
        <v>18000538168</v>
      </c>
    </row>
    <row r="19" spans="1:19" ht="18.75" x14ac:dyDescent="0.45">
      <c r="A19" s="2" t="s">
        <v>102</v>
      </c>
      <c r="C19" s="6">
        <v>7191927689</v>
      </c>
      <c r="D19" s="6"/>
      <c r="E19" s="6">
        <v>4670589046</v>
      </c>
      <c r="F19" s="6"/>
      <c r="G19" s="6">
        <v>0</v>
      </c>
      <c r="H19" s="6"/>
      <c r="I19" s="6">
        <v>11862516735</v>
      </c>
      <c r="J19" s="6"/>
      <c r="K19" s="6">
        <v>62959165186</v>
      </c>
      <c r="L19" s="6"/>
      <c r="M19" s="6">
        <v>49573901333</v>
      </c>
      <c r="N19" s="6"/>
      <c r="O19" s="6">
        <v>0</v>
      </c>
      <c r="P19" s="6"/>
      <c r="Q19" s="6">
        <f t="shared" si="0"/>
        <v>112533066519</v>
      </c>
    </row>
    <row r="20" spans="1:19" ht="18.75" x14ac:dyDescent="0.45">
      <c r="A20" s="2" t="s">
        <v>109</v>
      </c>
      <c r="C20" s="6">
        <v>5085072544</v>
      </c>
      <c r="D20" s="6"/>
      <c r="E20" s="6">
        <v>1402369654</v>
      </c>
      <c r="F20" s="6"/>
      <c r="G20" s="6">
        <v>0</v>
      </c>
      <c r="H20" s="6"/>
      <c r="I20" s="6">
        <v>6487442198</v>
      </c>
      <c r="J20" s="6"/>
      <c r="K20" s="6">
        <v>48154345730</v>
      </c>
      <c r="L20" s="6"/>
      <c r="M20" s="6">
        <v>1402369654</v>
      </c>
      <c r="N20" s="6"/>
      <c r="O20" s="6">
        <v>0</v>
      </c>
      <c r="P20" s="6"/>
      <c r="Q20" s="6">
        <f t="shared" si="0"/>
        <v>49556715384</v>
      </c>
    </row>
    <row r="21" spans="1:19" ht="18.75" x14ac:dyDescent="0.45">
      <c r="A21" s="2" t="s">
        <v>98</v>
      </c>
      <c r="C21" s="6">
        <v>1493519440</v>
      </c>
      <c r="D21" s="6"/>
      <c r="E21" s="6">
        <v>0</v>
      </c>
      <c r="F21" s="6"/>
      <c r="G21" s="6">
        <v>0</v>
      </c>
      <c r="H21" s="6"/>
      <c r="I21" s="6">
        <v>1493519440</v>
      </c>
      <c r="J21" s="6"/>
      <c r="K21" s="6">
        <v>12952126672</v>
      </c>
      <c r="L21" s="6"/>
      <c r="M21" s="6">
        <v>3305098843</v>
      </c>
      <c r="N21" s="6"/>
      <c r="O21" s="6">
        <v>0</v>
      </c>
      <c r="P21" s="6"/>
      <c r="Q21" s="6">
        <f t="shared" si="0"/>
        <v>16257225515</v>
      </c>
    </row>
    <row r="22" spans="1:19" ht="18.75" x14ac:dyDescent="0.45">
      <c r="A22" s="2" t="s">
        <v>80</v>
      </c>
      <c r="C22" s="6">
        <v>16329598826</v>
      </c>
      <c r="D22" s="6"/>
      <c r="E22" s="6">
        <v>0</v>
      </c>
      <c r="F22" s="6"/>
      <c r="G22" s="6">
        <v>0</v>
      </c>
      <c r="H22" s="6"/>
      <c r="I22" s="6">
        <v>16329598826</v>
      </c>
      <c r="J22" s="6"/>
      <c r="K22" s="6">
        <v>75989920519</v>
      </c>
      <c r="L22" s="6"/>
      <c r="M22" s="6">
        <v>67506875000</v>
      </c>
      <c r="N22" s="6"/>
      <c r="O22" s="6">
        <v>0</v>
      </c>
      <c r="P22" s="6"/>
      <c r="Q22" s="6">
        <f t="shared" si="0"/>
        <v>143496795519</v>
      </c>
    </row>
    <row r="23" spans="1:19" ht="18.75" x14ac:dyDescent="0.45">
      <c r="A23" s="2" t="s">
        <v>84</v>
      </c>
      <c r="C23" s="6">
        <v>16329598826</v>
      </c>
      <c r="D23" s="6"/>
      <c r="E23" s="6">
        <v>0</v>
      </c>
      <c r="F23" s="6"/>
      <c r="G23" s="6">
        <v>0</v>
      </c>
      <c r="H23" s="6"/>
      <c r="I23" s="6">
        <v>16329598826</v>
      </c>
      <c r="J23" s="6"/>
      <c r="K23" s="6">
        <v>60988164079</v>
      </c>
      <c r="L23" s="6"/>
      <c r="M23" s="6">
        <v>69905375000</v>
      </c>
      <c r="N23" s="6"/>
      <c r="O23" s="6">
        <v>0</v>
      </c>
      <c r="P23" s="6"/>
      <c r="Q23" s="6">
        <f t="shared" si="0"/>
        <v>130893539079</v>
      </c>
    </row>
    <row r="24" spans="1:19" ht="18.75" x14ac:dyDescent="0.45">
      <c r="A24" s="2" t="s">
        <v>55</v>
      </c>
      <c r="C24" s="6">
        <v>2336762274</v>
      </c>
      <c r="D24" s="6"/>
      <c r="E24" s="6">
        <v>6595950068</v>
      </c>
      <c r="F24" s="6"/>
      <c r="G24" s="6">
        <v>0</v>
      </c>
      <c r="H24" s="6"/>
      <c r="I24" s="6">
        <v>8932712342</v>
      </c>
      <c r="J24" s="6"/>
      <c r="K24" s="6">
        <v>20932035613</v>
      </c>
      <c r="L24" s="6"/>
      <c r="M24" s="6">
        <v>9484372646</v>
      </c>
      <c r="N24" s="6"/>
      <c r="O24" s="6">
        <v>0</v>
      </c>
      <c r="P24" s="6"/>
      <c r="Q24" s="6">
        <f t="shared" si="0"/>
        <v>30416408259</v>
      </c>
    </row>
    <row r="25" spans="1:19" ht="18.75" x14ac:dyDescent="0.45">
      <c r="A25" s="2" t="s">
        <v>120</v>
      </c>
      <c r="C25" s="6">
        <v>30560054789</v>
      </c>
      <c r="D25" s="6"/>
      <c r="E25" s="6">
        <v>0</v>
      </c>
      <c r="F25" s="6"/>
      <c r="G25" s="6">
        <v>0</v>
      </c>
      <c r="H25" s="6"/>
      <c r="I25" s="6">
        <v>30560054789</v>
      </c>
      <c r="J25" s="6"/>
      <c r="K25" s="6">
        <v>70978191768</v>
      </c>
      <c r="L25" s="6"/>
      <c r="M25" s="6">
        <v>0</v>
      </c>
      <c r="N25" s="6"/>
      <c r="O25" s="6">
        <v>0</v>
      </c>
      <c r="P25" s="6"/>
      <c r="Q25" s="6">
        <f t="shared" si="0"/>
        <v>70978191768</v>
      </c>
    </row>
    <row r="26" spans="1:19" ht="18.75" x14ac:dyDescent="0.45">
      <c r="A26" s="2" t="s">
        <v>125</v>
      </c>
      <c r="C26" s="6">
        <v>30575327156</v>
      </c>
      <c r="D26" s="6"/>
      <c r="E26" s="6">
        <v>0</v>
      </c>
      <c r="F26" s="6"/>
      <c r="G26" s="6">
        <v>0</v>
      </c>
      <c r="H26" s="6"/>
      <c r="I26" s="6">
        <v>30575327156</v>
      </c>
      <c r="J26" s="6"/>
      <c r="K26" s="6">
        <v>111345167452</v>
      </c>
      <c r="L26" s="6"/>
      <c r="M26" s="6">
        <v>0</v>
      </c>
      <c r="N26" s="6"/>
      <c r="O26" s="6">
        <v>0</v>
      </c>
      <c r="P26" s="6"/>
      <c r="Q26" s="6">
        <f t="shared" si="0"/>
        <v>111345167452</v>
      </c>
    </row>
    <row r="27" spans="1:19" ht="18.75" x14ac:dyDescent="0.45">
      <c r="A27" s="2" t="s">
        <v>94</v>
      </c>
      <c r="C27" s="6">
        <v>52322058</v>
      </c>
      <c r="D27" s="6"/>
      <c r="E27" s="6">
        <v>73119623</v>
      </c>
      <c r="F27" s="6"/>
      <c r="G27" s="6">
        <v>0</v>
      </c>
      <c r="H27" s="6"/>
      <c r="I27" s="6">
        <v>125441681</v>
      </c>
      <c r="J27" s="6"/>
      <c r="K27" s="6">
        <v>65056288</v>
      </c>
      <c r="L27" s="6"/>
      <c r="M27" s="6">
        <v>69418730</v>
      </c>
      <c r="N27" s="6"/>
      <c r="O27" s="6">
        <v>0</v>
      </c>
      <c r="P27" s="6"/>
      <c r="Q27" s="6">
        <f t="shared" si="0"/>
        <v>134475018</v>
      </c>
    </row>
    <row r="28" spans="1:19" ht="18.75" x14ac:dyDescent="0.45">
      <c r="A28" s="2" t="s">
        <v>90</v>
      </c>
      <c r="C28" s="6">
        <v>13261714</v>
      </c>
      <c r="D28" s="6"/>
      <c r="E28" s="6">
        <v>-15997100</v>
      </c>
      <c r="F28" s="6"/>
      <c r="G28" s="6">
        <v>0</v>
      </c>
      <c r="H28" s="6"/>
      <c r="I28" s="6">
        <v>-2735386</v>
      </c>
      <c r="J28" s="6"/>
      <c r="K28" s="6">
        <v>61170881</v>
      </c>
      <c r="L28" s="6"/>
      <c r="M28" s="6">
        <v>3644025</v>
      </c>
      <c r="N28" s="6"/>
      <c r="O28" s="6">
        <v>0</v>
      </c>
      <c r="P28" s="6"/>
      <c r="Q28" s="6">
        <f t="shared" si="0"/>
        <v>64814906</v>
      </c>
    </row>
    <row r="29" spans="1:19" ht="18.75" x14ac:dyDescent="0.45">
      <c r="A29" s="2" t="s">
        <v>106</v>
      </c>
      <c r="C29" s="6">
        <v>23383393</v>
      </c>
      <c r="D29" s="6"/>
      <c r="E29" s="6">
        <v>0</v>
      </c>
      <c r="F29" s="6"/>
      <c r="G29" s="6">
        <v>0</v>
      </c>
      <c r="H29" s="6"/>
      <c r="I29" s="6">
        <v>23383393</v>
      </c>
      <c r="J29" s="6"/>
      <c r="K29" s="6">
        <v>202258358</v>
      </c>
      <c r="L29" s="6"/>
      <c r="M29" s="6">
        <v>-1499</v>
      </c>
      <c r="N29" s="6"/>
      <c r="O29" s="6">
        <v>0</v>
      </c>
      <c r="P29" s="6"/>
      <c r="Q29" s="6">
        <f t="shared" si="0"/>
        <v>202256859</v>
      </c>
    </row>
    <row r="30" spans="1:19" ht="18.75" x14ac:dyDescent="0.45">
      <c r="A30" s="2" t="s">
        <v>76</v>
      </c>
      <c r="C30" s="6">
        <v>0</v>
      </c>
      <c r="D30" s="6"/>
      <c r="E30" s="6">
        <v>-430613079</v>
      </c>
      <c r="F30" s="6"/>
      <c r="G30" s="6">
        <v>0</v>
      </c>
      <c r="H30" s="6"/>
      <c r="I30" s="6">
        <v>-430613079</v>
      </c>
      <c r="J30" s="6"/>
      <c r="K30" s="6">
        <v>0</v>
      </c>
      <c r="L30" s="6"/>
      <c r="M30" s="6">
        <v>1723409943</v>
      </c>
      <c r="N30" s="6"/>
      <c r="O30" s="6">
        <v>0</v>
      </c>
      <c r="P30" s="6"/>
      <c r="Q30" s="6">
        <f t="shared" si="0"/>
        <v>1723409943</v>
      </c>
      <c r="S30" s="5"/>
    </row>
    <row r="31" spans="1:19" ht="18.75" x14ac:dyDescent="0.45">
      <c r="A31" s="2" t="s">
        <v>113</v>
      </c>
      <c r="C31" s="6">
        <v>0</v>
      </c>
      <c r="D31" s="6"/>
      <c r="E31" s="6">
        <v>10234462881</v>
      </c>
      <c r="F31" s="6"/>
      <c r="G31" s="6">
        <v>0</v>
      </c>
      <c r="H31" s="6"/>
      <c r="I31" s="6">
        <v>10234462881</v>
      </c>
      <c r="J31" s="6"/>
      <c r="K31" s="6">
        <v>0</v>
      </c>
      <c r="L31" s="6"/>
      <c r="M31" s="6">
        <f>70791559954-3971</f>
        <v>70791555983</v>
      </c>
      <c r="N31" s="6"/>
      <c r="O31" s="6">
        <v>0</v>
      </c>
      <c r="P31" s="6"/>
      <c r="Q31" s="6">
        <f t="shared" si="0"/>
        <v>70791555983</v>
      </c>
    </row>
    <row r="32" spans="1:19" ht="18.75" thickBot="1" x14ac:dyDescent="0.45">
      <c r="C32" s="7">
        <f>SUM(C8:C31)</f>
        <v>131932327057</v>
      </c>
      <c r="D32" s="6"/>
      <c r="E32" s="7">
        <f>SUM(E8:E31)</f>
        <v>76125784264</v>
      </c>
      <c r="F32" s="6"/>
      <c r="G32" s="7">
        <f>SUM(G8:G31)</f>
        <v>450936990</v>
      </c>
      <c r="H32" s="6"/>
      <c r="I32" s="7">
        <f>SUM(I8:I31)</f>
        <v>208509048311</v>
      </c>
      <c r="J32" s="6"/>
      <c r="K32" s="7">
        <f>SUM(K8:K31)</f>
        <v>655731775280</v>
      </c>
      <c r="L32" s="6"/>
      <c r="M32" s="7">
        <f>SUM(M8:M31)</f>
        <v>443071552557</v>
      </c>
      <c r="N32" s="6"/>
      <c r="O32" s="7">
        <f>SUM(O8:O31)</f>
        <v>6155108031</v>
      </c>
      <c r="P32" s="6"/>
      <c r="Q32" s="7">
        <f>SUM(Q8:Q31)</f>
        <v>1104958435868</v>
      </c>
    </row>
    <row r="33" spans="3:17" ht="18.75" thickTop="1" x14ac:dyDescent="0.4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3:17" x14ac:dyDescent="0.4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3:17" x14ac:dyDescent="0.4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3:17" x14ac:dyDescent="0.4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3:17" x14ac:dyDescent="0.4">
      <c r="O37" s="5"/>
    </row>
    <row r="38" spans="3:17" x14ac:dyDescent="0.4">
      <c r="M38" s="5"/>
    </row>
  </sheetData>
  <mergeCells count="7">
    <mergeCell ref="A2:Q2"/>
    <mergeCell ref="A3:Q3"/>
    <mergeCell ref="A4:Q4"/>
    <mergeCell ref="K6:Q6"/>
    <mergeCell ref="A6:A7"/>
    <mergeCell ref="C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35"/>
  <sheetViews>
    <sheetView rightToLeft="1" topLeftCell="A19" workbookViewId="0">
      <selection activeCell="E34" sqref="E34:H34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40.140625" style="1" bestFit="1" customWidth="1"/>
    <col min="6" max="7" width="1" style="1" customWidth="1"/>
    <col min="8" max="8" width="40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39" t="s">
        <v>0</v>
      </c>
      <c r="B2" s="39"/>
      <c r="C2" s="39"/>
      <c r="D2" s="39"/>
      <c r="E2" s="39"/>
      <c r="F2" s="39"/>
      <c r="G2" s="39"/>
      <c r="H2" s="39"/>
    </row>
    <row r="3" spans="1:9" ht="27.75" x14ac:dyDescent="0.4">
      <c r="A3" s="39" t="s">
        <v>208</v>
      </c>
      <c r="B3" s="39"/>
      <c r="C3" s="39"/>
      <c r="D3" s="39"/>
      <c r="E3" s="39"/>
      <c r="F3" s="39"/>
      <c r="G3" s="39"/>
      <c r="H3" s="39"/>
    </row>
    <row r="4" spans="1:9" ht="27.75" x14ac:dyDescent="0.4">
      <c r="A4" s="39" t="s">
        <v>2</v>
      </c>
      <c r="B4" s="39"/>
      <c r="C4" s="39"/>
      <c r="D4" s="39"/>
      <c r="E4" s="39"/>
      <c r="F4" s="39"/>
      <c r="G4" s="39"/>
      <c r="H4" s="39"/>
    </row>
    <row r="6" spans="1:9" ht="27.75" x14ac:dyDescent="0.4">
      <c r="A6" s="41" t="s">
        <v>281</v>
      </c>
      <c r="B6" s="41" t="s">
        <v>281</v>
      </c>
      <c r="C6" s="41" t="s">
        <v>281</v>
      </c>
      <c r="E6" s="41" t="s">
        <v>209</v>
      </c>
      <c r="F6" s="41" t="s">
        <v>209</v>
      </c>
      <c r="H6" s="41" t="s">
        <v>210</v>
      </c>
      <c r="I6" s="41" t="s">
        <v>210</v>
      </c>
    </row>
    <row r="7" spans="1:9" ht="27.75" x14ac:dyDescent="0.4">
      <c r="A7" s="17" t="s">
        <v>282</v>
      </c>
      <c r="C7" s="43" t="s">
        <v>144</v>
      </c>
      <c r="E7" s="17" t="s">
        <v>283</v>
      </c>
      <c r="H7" s="43" t="s">
        <v>283</v>
      </c>
    </row>
    <row r="8" spans="1:9" ht="18.75" x14ac:dyDescent="0.45">
      <c r="A8" s="34" t="s">
        <v>139</v>
      </c>
      <c r="B8" s="4"/>
      <c r="C8" s="4" t="s">
        <v>40</v>
      </c>
      <c r="D8" s="4"/>
      <c r="E8" s="6">
        <v>17563835602</v>
      </c>
      <c r="F8" s="6"/>
      <c r="G8" s="6"/>
      <c r="H8" s="6">
        <v>97450958824</v>
      </c>
    </row>
    <row r="9" spans="1:9" ht="18.75" x14ac:dyDescent="0.45">
      <c r="A9" s="34" t="s">
        <v>150</v>
      </c>
      <c r="B9" s="4"/>
      <c r="C9" s="4" t="s">
        <v>151</v>
      </c>
      <c r="D9" s="4"/>
      <c r="E9" s="6">
        <v>6630</v>
      </c>
      <c r="F9" s="6"/>
      <c r="G9" s="6"/>
      <c r="H9" s="6">
        <v>177725</v>
      </c>
    </row>
    <row r="10" spans="1:9" ht="18.75" x14ac:dyDescent="0.45">
      <c r="A10" s="34" t="s">
        <v>158</v>
      </c>
      <c r="B10" s="4"/>
      <c r="C10" s="4" t="s">
        <v>160</v>
      </c>
      <c r="D10" s="4"/>
      <c r="E10" s="6">
        <v>47498163</v>
      </c>
      <c r="F10" s="6"/>
      <c r="G10" s="6"/>
      <c r="H10" s="6">
        <v>91080910</v>
      </c>
    </row>
    <row r="11" spans="1:9" ht="18.75" x14ac:dyDescent="0.45">
      <c r="A11" s="34" t="s">
        <v>161</v>
      </c>
      <c r="B11" s="4"/>
      <c r="C11" s="4" t="s">
        <v>162</v>
      </c>
      <c r="D11" s="4"/>
      <c r="E11" s="6">
        <v>7263</v>
      </c>
      <c r="F11" s="6"/>
      <c r="G11" s="6"/>
      <c r="H11" s="6">
        <v>11690317</v>
      </c>
    </row>
    <row r="12" spans="1:9" ht="18.75" x14ac:dyDescent="0.45">
      <c r="A12" s="34" t="s">
        <v>161</v>
      </c>
      <c r="B12" s="4"/>
      <c r="C12" s="4" t="s">
        <v>284</v>
      </c>
      <c r="D12" s="4"/>
      <c r="E12" s="6">
        <v>0</v>
      </c>
      <c r="F12" s="6"/>
      <c r="G12" s="6"/>
      <c r="H12" s="6">
        <v>191780832</v>
      </c>
    </row>
    <row r="13" spans="1:9" ht="18.75" x14ac:dyDescent="0.45">
      <c r="A13" s="34" t="s">
        <v>161</v>
      </c>
      <c r="B13" s="4"/>
      <c r="C13" s="4" t="s">
        <v>285</v>
      </c>
      <c r="D13" s="4"/>
      <c r="E13" s="6">
        <v>0</v>
      </c>
      <c r="F13" s="6"/>
      <c r="G13" s="6"/>
      <c r="H13" s="6">
        <v>191780832</v>
      </c>
    </row>
    <row r="14" spans="1:9" ht="18.75" x14ac:dyDescent="0.45">
      <c r="A14" s="34" t="s">
        <v>163</v>
      </c>
      <c r="B14" s="4"/>
      <c r="C14" s="4" t="s">
        <v>164</v>
      </c>
      <c r="D14" s="4"/>
      <c r="E14" s="6">
        <v>8584</v>
      </c>
      <c r="F14" s="6"/>
      <c r="G14" s="6"/>
      <c r="H14" s="6">
        <v>90993</v>
      </c>
    </row>
    <row r="15" spans="1:9" ht="18.75" x14ac:dyDescent="0.45">
      <c r="A15" s="34" t="s">
        <v>165</v>
      </c>
      <c r="B15" s="4"/>
      <c r="C15" s="4" t="s">
        <v>166</v>
      </c>
      <c r="D15" s="4"/>
      <c r="E15" s="6">
        <v>6369</v>
      </c>
      <c r="F15" s="6"/>
      <c r="G15" s="6"/>
      <c r="H15" s="6">
        <v>132506</v>
      </c>
    </row>
    <row r="16" spans="1:9" ht="18.75" x14ac:dyDescent="0.45">
      <c r="A16" s="34" t="s">
        <v>167</v>
      </c>
      <c r="B16" s="4"/>
      <c r="C16" s="4" t="s">
        <v>168</v>
      </c>
      <c r="D16" s="4"/>
      <c r="E16" s="6">
        <v>0</v>
      </c>
      <c r="F16" s="6"/>
      <c r="G16" s="6"/>
      <c r="H16" s="6">
        <v>9850</v>
      </c>
    </row>
    <row r="17" spans="1:8" ht="18.75" x14ac:dyDescent="0.45">
      <c r="A17" s="34" t="s">
        <v>165</v>
      </c>
      <c r="B17" s="4"/>
      <c r="C17" s="4" t="s">
        <v>169</v>
      </c>
      <c r="D17" s="4"/>
      <c r="E17" s="6">
        <v>5675293132</v>
      </c>
      <c r="F17" s="6"/>
      <c r="G17" s="6"/>
      <c r="H17" s="6">
        <v>52666224591</v>
      </c>
    </row>
    <row r="18" spans="1:8" ht="18.75" x14ac:dyDescent="0.45">
      <c r="A18" s="34" t="s">
        <v>161</v>
      </c>
      <c r="B18" s="4"/>
      <c r="C18" s="4" t="s">
        <v>172</v>
      </c>
      <c r="D18" s="4"/>
      <c r="E18" s="6">
        <v>4081808192</v>
      </c>
      <c r="F18" s="6"/>
      <c r="G18" s="6"/>
      <c r="H18" s="6">
        <v>57101917685</v>
      </c>
    </row>
    <row r="19" spans="1:8" ht="18.75" x14ac:dyDescent="0.45">
      <c r="A19" s="34" t="s">
        <v>196</v>
      </c>
      <c r="B19" s="4"/>
      <c r="C19" s="4" t="s">
        <v>286</v>
      </c>
      <c r="D19" s="4"/>
      <c r="E19" s="6">
        <v>0</v>
      </c>
      <c r="F19" s="6"/>
      <c r="G19" s="6"/>
      <c r="H19" s="6">
        <v>38633424538</v>
      </c>
    </row>
    <row r="20" spans="1:8" ht="18.75" x14ac:dyDescent="0.45">
      <c r="A20" s="34" t="s">
        <v>161</v>
      </c>
      <c r="B20" s="4"/>
      <c r="C20" s="4" t="s">
        <v>175</v>
      </c>
      <c r="D20" s="4"/>
      <c r="E20" s="6">
        <v>2259178072</v>
      </c>
      <c r="F20" s="6"/>
      <c r="G20" s="6"/>
      <c r="H20" s="6">
        <v>19676712240</v>
      </c>
    </row>
    <row r="21" spans="1:8" ht="18.75" x14ac:dyDescent="0.45">
      <c r="A21" s="34" t="s">
        <v>161</v>
      </c>
      <c r="B21" s="4"/>
      <c r="C21" s="4" t="s">
        <v>178</v>
      </c>
      <c r="D21" s="4"/>
      <c r="E21" s="6">
        <v>10701369849</v>
      </c>
      <c r="F21" s="6"/>
      <c r="G21" s="6"/>
      <c r="H21" s="6">
        <v>78323287642</v>
      </c>
    </row>
    <row r="22" spans="1:8" ht="18.75" x14ac:dyDescent="0.45">
      <c r="A22" s="34" t="s">
        <v>181</v>
      </c>
      <c r="B22" s="4"/>
      <c r="C22" s="4" t="s">
        <v>182</v>
      </c>
      <c r="D22" s="4"/>
      <c r="E22" s="6">
        <v>340802</v>
      </c>
      <c r="F22" s="6"/>
      <c r="G22" s="6"/>
      <c r="H22" s="6">
        <v>2862521</v>
      </c>
    </row>
    <row r="23" spans="1:8" ht="18.75" x14ac:dyDescent="0.45">
      <c r="A23" s="34" t="s">
        <v>181</v>
      </c>
      <c r="B23" s="4"/>
      <c r="C23" s="4" t="s">
        <v>184</v>
      </c>
      <c r="D23" s="4"/>
      <c r="E23" s="6">
        <v>4246575331</v>
      </c>
      <c r="F23" s="6"/>
      <c r="G23" s="6"/>
      <c r="H23" s="6">
        <v>51671232768</v>
      </c>
    </row>
    <row r="24" spans="1:8" ht="18.75" x14ac:dyDescent="0.45">
      <c r="A24" s="34" t="s">
        <v>186</v>
      </c>
      <c r="B24" s="4"/>
      <c r="C24" s="4" t="s">
        <v>287</v>
      </c>
      <c r="D24" s="4"/>
      <c r="E24" s="6">
        <v>0</v>
      </c>
      <c r="F24" s="6"/>
      <c r="G24" s="6"/>
      <c r="H24" s="6">
        <v>1133150684</v>
      </c>
    </row>
    <row r="25" spans="1:8" ht="18.75" x14ac:dyDescent="0.45">
      <c r="A25" s="34" t="s">
        <v>186</v>
      </c>
      <c r="B25" s="4"/>
      <c r="C25" s="4" t="s">
        <v>187</v>
      </c>
      <c r="D25" s="4"/>
      <c r="E25" s="6">
        <v>6423</v>
      </c>
      <c r="F25" s="6"/>
      <c r="G25" s="6"/>
      <c r="H25" s="6">
        <v>19161</v>
      </c>
    </row>
    <row r="26" spans="1:8" ht="18.75" x14ac:dyDescent="0.45">
      <c r="A26" s="34" t="s">
        <v>190</v>
      </c>
      <c r="B26" s="4"/>
      <c r="C26" s="4" t="s">
        <v>191</v>
      </c>
      <c r="D26" s="4"/>
      <c r="E26" s="6">
        <v>16579</v>
      </c>
      <c r="F26" s="6"/>
      <c r="G26" s="6"/>
      <c r="H26" s="6">
        <v>22949</v>
      </c>
    </row>
    <row r="27" spans="1:8" ht="18.75" x14ac:dyDescent="0.45">
      <c r="A27" s="34" t="s">
        <v>190</v>
      </c>
      <c r="B27" s="4"/>
      <c r="C27" s="4" t="s">
        <v>288</v>
      </c>
      <c r="D27" s="4"/>
      <c r="E27" s="6">
        <v>0</v>
      </c>
      <c r="F27" s="6"/>
      <c r="G27" s="6"/>
      <c r="H27" s="6">
        <v>38904109589</v>
      </c>
    </row>
    <row r="28" spans="1:8" ht="18.75" x14ac:dyDescent="0.45">
      <c r="A28" s="34" t="s">
        <v>190</v>
      </c>
      <c r="B28" s="4"/>
      <c r="C28" s="4" t="s">
        <v>289</v>
      </c>
      <c r="D28" s="4"/>
      <c r="E28" s="6">
        <v>0</v>
      </c>
      <c r="F28" s="6"/>
      <c r="G28" s="6"/>
      <c r="H28" s="6">
        <v>20794520547</v>
      </c>
    </row>
    <row r="29" spans="1:8" ht="18.75" x14ac:dyDescent="0.45">
      <c r="A29" s="34" t="s">
        <v>186</v>
      </c>
      <c r="B29" s="4"/>
      <c r="C29" s="4" t="s">
        <v>193</v>
      </c>
      <c r="D29" s="4"/>
      <c r="E29" s="6">
        <v>25504931506</v>
      </c>
      <c r="F29" s="6"/>
      <c r="G29" s="6"/>
      <c r="H29" s="6">
        <v>151366849274</v>
      </c>
    </row>
    <row r="30" spans="1:8" ht="18.75" x14ac:dyDescent="0.45">
      <c r="A30" s="34" t="s">
        <v>196</v>
      </c>
      <c r="B30" s="4"/>
      <c r="C30" s="4" t="s">
        <v>197</v>
      </c>
      <c r="D30" s="4"/>
      <c r="E30" s="6">
        <v>4280547921</v>
      </c>
      <c r="F30" s="6"/>
      <c r="G30" s="6"/>
      <c r="H30" s="6">
        <v>24874520457</v>
      </c>
    </row>
    <row r="31" spans="1:8" ht="18.75" x14ac:dyDescent="0.45">
      <c r="A31" s="34" t="s">
        <v>186</v>
      </c>
      <c r="B31" s="4"/>
      <c r="C31" s="4" t="s">
        <v>199</v>
      </c>
      <c r="D31" s="4"/>
      <c r="E31" s="6">
        <v>26717753403</v>
      </c>
      <c r="F31" s="6"/>
      <c r="G31" s="6"/>
      <c r="H31" s="6">
        <v>95666794443</v>
      </c>
    </row>
    <row r="32" spans="1:8" ht="18.75" x14ac:dyDescent="0.45">
      <c r="A32" s="34" t="s">
        <v>190</v>
      </c>
      <c r="B32" s="4"/>
      <c r="C32" s="4" t="s">
        <v>202</v>
      </c>
      <c r="D32" s="4"/>
      <c r="E32" s="6">
        <v>25479452048</v>
      </c>
      <c r="F32" s="6"/>
      <c r="G32" s="6"/>
      <c r="H32" s="6">
        <v>73972602720</v>
      </c>
    </row>
    <row r="33" spans="1:8" ht="18.75" x14ac:dyDescent="0.45">
      <c r="A33" s="34" t="s">
        <v>181</v>
      </c>
      <c r="B33" s="4"/>
      <c r="C33" s="4" t="s">
        <v>205</v>
      </c>
      <c r="D33" s="4"/>
      <c r="E33" s="6">
        <v>3397260271</v>
      </c>
      <c r="F33" s="6"/>
      <c r="G33" s="6"/>
      <c r="H33" s="6">
        <v>5369863009</v>
      </c>
    </row>
    <row r="34" spans="1:8" ht="18.75" thickBot="1" x14ac:dyDescent="0.45">
      <c r="E34" s="7">
        <f>SUM(E8:E33)</f>
        <v>129955896140</v>
      </c>
      <c r="F34" s="6"/>
      <c r="G34" s="6"/>
      <c r="H34" s="7">
        <f>SUM(H8:H33)</f>
        <v>808095817607</v>
      </c>
    </row>
    <row r="35" spans="1:8" ht="18.75" thickTop="1" x14ac:dyDescent="0.4">
      <c r="E35" s="5"/>
      <c r="F35" s="5"/>
      <c r="G35" s="5"/>
      <c r="H35" s="5"/>
    </row>
  </sheetData>
  <mergeCells count="8">
    <mergeCell ref="A2:H2"/>
    <mergeCell ref="A3:H3"/>
    <mergeCell ref="A4:H4"/>
    <mergeCell ref="H7"/>
    <mergeCell ref="H6:I6"/>
    <mergeCell ref="C7"/>
    <mergeCell ref="A6:C6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8" sqref="C8:E11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39" t="s">
        <v>0</v>
      </c>
      <c r="B2" s="39"/>
      <c r="C2" s="39"/>
      <c r="D2" s="39"/>
      <c r="E2" s="39"/>
    </row>
    <row r="3" spans="1:5" ht="27.75" x14ac:dyDescent="0.4">
      <c r="A3" s="39" t="s">
        <v>208</v>
      </c>
      <c r="B3" s="39"/>
      <c r="C3" s="39"/>
      <c r="D3" s="39"/>
      <c r="E3" s="39"/>
    </row>
    <row r="4" spans="1:5" ht="27.75" x14ac:dyDescent="0.4">
      <c r="A4" s="39" t="s">
        <v>2</v>
      </c>
      <c r="B4" s="39"/>
      <c r="C4" s="39"/>
      <c r="D4" s="39"/>
      <c r="E4" s="39"/>
    </row>
    <row r="6" spans="1:5" ht="27.75" x14ac:dyDescent="0.4">
      <c r="A6" s="16" t="s">
        <v>290</v>
      </c>
      <c r="C6" s="16" t="s">
        <v>209</v>
      </c>
      <c r="E6" s="41" t="s">
        <v>6</v>
      </c>
    </row>
    <row r="7" spans="1:5" ht="27.75" x14ac:dyDescent="0.4">
      <c r="A7" s="16" t="s">
        <v>290</v>
      </c>
      <c r="C7" s="16" t="s">
        <v>147</v>
      </c>
      <c r="E7" s="16" t="s">
        <v>147</v>
      </c>
    </row>
    <row r="8" spans="1:5" ht="18.75" x14ac:dyDescent="0.45">
      <c r="A8" s="2" t="s">
        <v>290</v>
      </c>
      <c r="C8" s="6">
        <v>2794027</v>
      </c>
      <c r="D8" s="6"/>
      <c r="E8" s="6">
        <v>19884203</v>
      </c>
    </row>
    <row r="9" spans="1:5" ht="18.75" x14ac:dyDescent="0.45">
      <c r="A9" s="2" t="s">
        <v>291</v>
      </c>
      <c r="C9" s="6">
        <v>0</v>
      </c>
      <c r="D9" s="6"/>
      <c r="E9" s="6">
        <v>28797978</v>
      </c>
    </row>
    <row r="10" spans="1:5" ht="18.75" x14ac:dyDescent="0.45">
      <c r="A10" s="2" t="s">
        <v>292</v>
      </c>
      <c r="C10" s="6">
        <v>19812037</v>
      </c>
      <c r="D10" s="6"/>
      <c r="E10" s="6">
        <v>100253505</v>
      </c>
    </row>
    <row r="11" spans="1:5" ht="19.5" thickBot="1" x14ac:dyDescent="0.5">
      <c r="A11" s="2" t="s">
        <v>40</v>
      </c>
      <c r="C11" s="7">
        <v>22606064</v>
      </c>
      <c r="D11" s="6"/>
      <c r="E11" s="7">
        <v>148935686</v>
      </c>
    </row>
    <row r="12" spans="1:5" ht="18.75" thickTop="1" x14ac:dyDescent="0.4"/>
  </sheetData>
  <mergeCells count="4">
    <mergeCell ref="A2:E2"/>
    <mergeCell ref="A3:E3"/>
    <mergeCell ref="A4:E4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workbookViewId="0">
      <selection activeCell="E10" sqref="E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7.75" x14ac:dyDescent="0.4">
      <c r="A2" s="39" t="s">
        <v>0</v>
      </c>
      <c r="B2" s="39"/>
      <c r="C2" s="39"/>
      <c r="D2" s="39"/>
      <c r="E2" s="39"/>
      <c r="F2" s="39"/>
      <c r="G2" s="39"/>
    </row>
    <row r="3" spans="1:9" ht="27.75" x14ac:dyDescent="0.4">
      <c r="A3" s="39" t="s">
        <v>208</v>
      </c>
      <c r="B3" s="39"/>
      <c r="C3" s="39"/>
      <c r="D3" s="39"/>
      <c r="E3" s="39"/>
      <c r="F3" s="39"/>
      <c r="G3" s="39"/>
    </row>
    <row r="4" spans="1:9" ht="27.75" x14ac:dyDescent="0.4">
      <c r="A4" s="39" t="s">
        <v>2</v>
      </c>
      <c r="B4" s="39"/>
      <c r="C4" s="39"/>
      <c r="D4" s="39"/>
      <c r="E4" s="39"/>
      <c r="F4" s="39"/>
      <c r="G4" s="39"/>
    </row>
    <row r="6" spans="1:9" ht="27.75" x14ac:dyDescent="0.4">
      <c r="A6" s="39" t="s">
        <v>211</v>
      </c>
      <c r="C6" s="39" t="s">
        <v>147</v>
      </c>
      <c r="E6" s="39" t="s">
        <v>278</v>
      </c>
      <c r="F6" s="4"/>
      <c r="G6" s="39" t="s">
        <v>13</v>
      </c>
    </row>
    <row r="7" spans="1:9" ht="18.75" x14ac:dyDescent="0.45">
      <c r="A7" s="2" t="s">
        <v>293</v>
      </c>
      <c r="C7" s="3">
        <v>-7272870525</v>
      </c>
      <c r="E7" s="32">
        <f>C7/C10</f>
        <v>-2.1959675661275081E-2</v>
      </c>
      <c r="F7" s="4"/>
      <c r="G7" s="32">
        <v>-0.04</v>
      </c>
      <c r="I7" s="29"/>
    </row>
    <row r="8" spans="1:9" ht="18.75" x14ac:dyDescent="0.45">
      <c r="A8" s="2" t="s">
        <v>294</v>
      </c>
      <c r="C8" s="3">
        <v>208509048311</v>
      </c>
      <c r="E8" s="32">
        <f>C8/C10</f>
        <v>0.62957137180036582</v>
      </c>
      <c r="F8" s="4"/>
      <c r="G8" s="30" t="s">
        <v>301</v>
      </c>
    </row>
    <row r="9" spans="1:9" ht="18.75" x14ac:dyDescent="0.45">
      <c r="A9" s="2" t="s">
        <v>295</v>
      </c>
      <c r="C9" s="3">
        <v>129955896140</v>
      </c>
      <c r="E9" s="32">
        <f>C9/C10</f>
        <v>0.39238830386090923</v>
      </c>
      <c r="F9" s="4"/>
      <c r="G9" s="30" t="s">
        <v>302</v>
      </c>
    </row>
    <row r="10" spans="1:9" ht="18.75" thickBot="1" x14ac:dyDescent="0.45">
      <c r="C10" s="28">
        <f>SUM(C7:C9)</f>
        <v>331192073926</v>
      </c>
      <c r="E10" s="33">
        <f>SUM(E7:E9)</f>
        <v>1</v>
      </c>
      <c r="G10" s="31">
        <v>2.7027027027027029E-2</v>
      </c>
    </row>
    <row r="11" spans="1:9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topLeftCell="A4" workbookViewId="0">
      <selection activeCell="Q7" sqref="Q7"/>
    </sheetView>
  </sheetViews>
  <sheetFormatPr defaultRowHeight="18" x14ac:dyDescent="0.4"/>
  <cols>
    <col min="1" max="1" width="32.7109375" style="1" bestFit="1" customWidth="1"/>
    <col min="2" max="2" width="1" style="1" customWidth="1"/>
    <col min="3" max="3" width="21.140625" style="4" bestFit="1" customWidth="1"/>
    <col min="4" max="4" width="1" style="4" customWidth="1"/>
    <col min="5" max="5" width="15.42578125" style="4" bestFit="1" customWidth="1"/>
    <col min="6" max="6" width="1" style="4" customWidth="1"/>
    <col min="7" max="7" width="15.7109375" style="4" bestFit="1" customWidth="1"/>
    <col min="8" max="8" width="1" style="1" customWidth="1"/>
    <col min="9" max="9" width="11.85546875" style="4" bestFit="1" customWidth="1"/>
    <col min="10" max="10" width="1" style="4" customWidth="1"/>
    <col min="11" max="11" width="21.140625" style="4" bestFit="1" customWidth="1"/>
    <col min="12" max="12" width="1" style="4" customWidth="1"/>
    <col min="13" max="13" width="15.42578125" style="4" bestFit="1" customWidth="1"/>
    <col min="14" max="14" width="1" style="4" customWidth="1"/>
    <col min="15" max="15" width="15.7109375" style="4" bestFit="1" customWidth="1"/>
    <col min="16" max="16" width="1" style="4" customWidth="1"/>
    <col min="17" max="17" width="11.85546875" style="4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7.75" x14ac:dyDescent="0.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ht="27.75" x14ac:dyDescent="0.4">
      <c r="A6" s="39" t="s">
        <v>3</v>
      </c>
      <c r="C6" s="41" t="s">
        <v>4</v>
      </c>
      <c r="D6" s="41" t="s">
        <v>4</v>
      </c>
      <c r="E6" s="41" t="s">
        <v>4</v>
      </c>
      <c r="F6" s="41" t="s">
        <v>4</v>
      </c>
      <c r="G6" s="41" t="s">
        <v>4</v>
      </c>
      <c r="H6" s="41" t="s">
        <v>4</v>
      </c>
      <c r="I6" s="41" t="s">
        <v>4</v>
      </c>
      <c r="K6" s="41" t="s">
        <v>6</v>
      </c>
      <c r="L6" s="41" t="s">
        <v>6</v>
      </c>
      <c r="M6" s="41" t="s">
        <v>6</v>
      </c>
      <c r="N6" s="41" t="s">
        <v>6</v>
      </c>
      <c r="O6" s="41" t="s">
        <v>6</v>
      </c>
      <c r="P6" s="41" t="s">
        <v>6</v>
      </c>
      <c r="Q6" s="41" t="s">
        <v>6</v>
      </c>
    </row>
    <row r="7" spans="1:17" ht="27.75" x14ac:dyDescent="0.4">
      <c r="A7" s="39" t="s">
        <v>3</v>
      </c>
      <c r="C7" s="43" t="s">
        <v>34</v>
      </c>
      <c r="E7" s="17" t="s">
        <v>35</v>
      </c>
      <c r="G7" s="17" t="s">
        <v>36</v>
      </c>
      <c r="I7" s="17" t="s">
        <v>37</v>
      </c>
      <c r="K7" s="17" t="s">
        <v>34</v>
      </c>
      <c r="M7" s="17" t="s">
        <v>35</v>
      </c>
      <c r="O7" s="17" t="s">
        <v>36</v>
      </c>
      <c r="Q7" s="17" t="s">
        <v>37</v>
      </c>
    </row>
    <row r="8" spans="1:17" ht="18.75" x14ac:dyDescent="0.45">
      <c r="A8" s="2" t="s">
        <v>38</v>
      </c>
      <c r="C8" s="8">
        <v>13766</v>
      </c>
      <c r="E8" s="8">
        <v>31631</v>
      </c>
      <c r="G8" s="4" t="s">
        <v>39</v>
      </c>
      <c r="I8" s="6">
        <v>0</v>
      </c>
      <c r="J8" s="6"/>
      <c r="K8" s="6">
        <v>0</v>
      </c>
      <c r="L8" s="6"/>
      <c r="M8" s="6">
        <v>22620</v>
      </c>
      <c r="N8" s="6"/>
      <c r="O8" s="6" t="s">
        <v>40</v>
      </c>
      <c r="P8" s="6"/>
      <c r="Q8" s="6">
        <v>0</v>
      </c>
    </row>
    <row r="9" spans="1:17" ht="18.75" x14ac:dyDescent="0.45">
      <c r="A9" s="2" t="s">
        <v>41</v>
      </c>
      <c r="C9" s="8">
        <v>14754</v>
      </c>
      <c r="E9" s="8">
        <v>2205</v>
      </c>
      <c r="G9" s="4" t="s">
        <v>42</v>
      </c>
      <c r="I9" s="6">
        <v>3.8045803605645898E-2</v>
      </c>
      <c r="J9" s="6"/>
      <c r="K9" s="6">
        <v>0</v>
      </c>
      <c r="L9" s="6"/>
      <c r="M9" s="6">
        <v>2283</v>
      </c>
      <c r="N9" s="6"/>
      <c r="O9" s="6" t="s">
        <v>40</v>
      </c>
      <c r="P9" s="6"/>
      <c r="Q9" s="6">
        <v>0</v>
      </c>
    </row>
    <row r="10" spans="1:17" ht="18.75" x14ac:dyDescent="0.45">
      <c r="A10" s="2" t="s">
        <v>43</v>
      </c>
      <c r="C10" s="8">
        <v>0</v>
      </c>
      <c r="E10" s="8">
        <v>0</v>
      </c>
      <c r="I10" s="6">
        <v>0</v>
      </c>
      <c r="J10" s="6"/>
      <c r="K10" s="6">
        <v>19805</v>
      </c>
      <c r="L10" s="6"/>
      <c r="M10" s="6">
        <v>26662</v>
      </c>
      <c r="N10" s="6"/>
      <c r="O10" s="4" t="s">
        <v>44</v>
      </c>
      <c r="P10" s="6"/>
      <c r="Q10" s="6">
        <v>8.18185323245115E-2</v>
      </c>
    </row>
    <row r="11" spans="1:17" ht="18.75" x14ac:dyDescent="0.45">
      <c r="A11" s="2" t="s">
        <v>45</v>
      </c>
      <c r="C11" s="8">
        <v>0</v>
      </c>
      <c r="E11" s="8">
        <v>0</v>
      </c>
      <c r="I11" s="6">
        <v>0</v>
      </c>
      <c r="J11" s="6"/>
      <c r="K11" s="6">
        <v>2139534</v>
      </c>
      <c r="L11" s="6"/>
      <c r="M11" s="6">
        <v>3348</v>
      </c>
      <c r="N11" s="6"/>
      <c r="O11" s="4" t="s">
        <v>46</v>
      </c>
      <c r="P11" s="6"/>
      <c r="Q11" s="6">
        <v>0.19951759400230101</v>
      </c>
    </row>
  </sheetData>
  <mergeCells count="7">
    <mergeCell ref="A2:Q2"/>
    <mergeCell ref="A3:Q3"/>
    <mergeCell ref="A4:Q4"/>
    <mergeCell ref="K6:Q6"/>
    <mergeCell ref="A6:A7"/>
    <mergeCell ref="C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workbookViewId="0">
      <selection activeCell="AK27" sqref="AK9:AK27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7.42578125" style="4" bestFit="1" customWidth="1"/>
    <col min="4" max="4" width="1" style="4" customWidth="1"/>
    <col min="5" max="5" width="24.5703125" style="4" bestFit="1" customWidth="1"/>
    <col min="6" max="6" width="1" style="4" customWidth="1"/>
    <col min="7" max="7" width="16" style="4" bestFit="1" customWidth="1"/>
    <col min="8" max="8" width="1" style="4" customWidth="1"/>
    <col min="9" max="9" width="19.5703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1.85546875" style="4" bestFit="1" customWidth="1"/>
    <col min="14" max="14" width="1" style="4" customWidth="1"/>
    <col min="15" max="15" width="9.140625" style="4" customWidth="1"/>
    <col min="16" max="16" width="1" style="4" customWidth="1"/>
    <col min="17" max="17" width="19.5703125" style="4" bestFit="1" customWidth="1"/>
    <col min="18" max="18" width="1" style="4" customWidth="1"/>
    <col min="19" max="19" width="25.42578125" style="4" bestFit="1" customWidth="1"/>
    <col min="20" max="20" width="1" style="4" customWidth="1"/>
    <col min="21" max="21" width="9.140625" style="4" customWidth="1"/>
    <col min="22" max="22" width="1" style="4" customWidth="1"/>
    <col min="23" max="23" width="19.5703125" style="4" bestFit="1" customWidth="1"/>
    <col min="24" max="24" width="1" style="4" customWidth="1"/>
    <col min="25" max="25" width="9.140625" style="4" customWidth="1"/>
    <col min="26" max="26" width="1" style="4" customWidth="1"/>
    <col min="27" max="27" width="14.85546875" style="4" bestFit="1" customWidth="1"/>
    <col min="28" max="28" width="1" style="4" customWidth="1"/>
    <col min="29" max="29" width="9.140625" style="4" customWidth="1"/>
    <col min="30" max="30" width="1" style="4" customWidth="1"/>
    <col min="31" max="31" width="23.7109375" style="4" bestFit="1" customWidth="1"/>
    <col min="32" max="32" width="1" style="4" customWidth="1"/>
    <col min="33" max="33" width="19.5703125" style="4" bestFit="1" customWidth="1"/>
    <col min="34" max="34" width="1" style="4" customWidth="1"/>
    <col min="35" max="35" width="25.42578125" style="4" bestFit="1" customWidth="1"/>
    <col min="36" max="36" width="1" style="1" customWidth="1"/>
    <col min="37" max="37" width="26.28515625" style="4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ht="27.75" x14ac:dyDescent="0.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6" spans="1:37" ht="27.75" x14ac:dyDescent="0.4">
      <c r="A6" s="18"/>
      <c r="B6" s="18"/>
      <c r="C6" s="41" t="s">
        <v>47</v>
      </c>
      <c r="D6" s="41"/>
      <c r="E6" s="41"/>
      <c r="F6" s="41"/>
      <c r="G6" s="41"/>
      <c r="H6" s="41"/>
      <c r="I6" s="41"/>
      <c r="J6" s="41"/>
      <c r="K6" s="41"/>
      <c r="L6" s="41"/>
      <c r="M6" s="41"/>
      <c r="O6" s="41" t="s">
        <v>4</v>
      </c>
      <c r="P6" s="41" t="s">
        <v>4</v>
      </c>
      <c r="Q6" s="41" t="s">
        <v>4</v>
      </c>
      <c r="R6" s="41" t="s">
        <v>4</v>
      </c>
      <c r="S6" s="41" t="s">
        <v>4</v>
      </c>
      <c r="U6" s="41" t="s">
        <v>5</v>
      </c>
      <c r="V6" s="41" t="s">
        <v>5</v>
      </c>
      <c r="W6" s="41" t="s">
        <v>5</v>
      </c>
      <c r="X6" s="41" t="s">
        <v>5</v>
      </c>
      <c r="Y6" s="41" t="s">
        <v>5</v>
      </c>
      <c r="Z6" s="41" t="s">
        <v>5</v>
      </c>
      <c r="AA6" s="41" t="s">
        <v>5</v>
      </c>
      <c r="AC6" s="41" t="s">
        <v>6</v>
      </c>
      <c r="AD6" s="41" t="s">
        <v>6</v>
      </c>
      <c r="AE6" s="41" t="s">
        <v>6</v>
      </c>
      <c r="AF6" s="41" t="s">
        <v>6</v>
      </c>
      <c r="AG6" s="41" t="s">
        <v>6</v>
      </c>
      <c r="AH6" s="41" t="s">
        <v>6</v>
      </c>
      <c r="AI6" s="41" t="s">
        <v>6</v>
      </c>
      <c r="AJ6" s="41" t="s">
        <v>6</v>
      </c>
      <c r="AK6" s="41" t="s">
        <v>6</v>
      </c>
    </row>
    <row r="7" spans="1:37" ht="27.75" customHeight="1" x14ac:dyDescent="0.4">
      <c r="A7" s="44" t="s">
        <v>48</v>
      </c>
      <c r="C7" s="42" t="s">
        <v>49</v>
      </c>
      <c r="E7" s="42" t="s">
        <v>50</v>
      </c>
      <c r="G7" s="42" t="s">
        <v>51</v>
      </c>
      <c r="I7" s="42" t="s">
        <v>52</v>
      </c>
      <c r="K7" s="42" t="s">
        <v>53</v>
      </c>
      <c r="M7" s="42" t="s">
        <v>37</v>
      </c>
      <c r="O7" s="42" t="s">
        <v>7</v>
      </c>
      <c r="Q7" s="42" t="s">
        <v>8</v>
      </c>
      <c r="S7" s="42" t="s">
        <v>9</v>
      </c>
      <c r="U7" s="39" t="s">
        <v>10</v>
      </c>
      <c r="V7" s="39" t="s">
        <v>10</v>
      </c>
      <c r="W7" s="39" t="s">
        <v>10</v>
      </c>
      <c r="Y7" s="39" t="s">
        <v>11</v>
      </c>
      <c r="Z7" s="39" t="s">
        <v>11</v>
      </c>
      <c r="AA7" s="39" t="s">
        <v>11</v>
      </c>
      <c r="AC7" s="42" t="s">
        <v>7</v>
      </c>
      <c r="AE7" s="42" t="s">
        <v>54</v>
      </c>
      <c r="AG7" s="42" t="s">
        <v>8</v>
      </c>
      <c r="AI7" s="42" t="s">
        <v>9</v>
      </c>
      <c r="AK7" s="40" t="s">
        <v>297</v>
      </c>
    </row>
    <row r="8" spans="1:37" ht="27.75" x14ac:dyDescent="0.4">
      <c r="A8" s="41" t="s">
        <v>48</v>
      </c>
      <c r="C8" s="41" t="s">
        <v>49</v>
      </c>
      <c r="E8" s="41" t="s">
        <v>50</v>
      </c>
      <c r="G8" s="41" t="s">
        <v>51</v>
      </c>
      <c r="I8" s="41" t="s">
        <v>52</v>
      </c>
      <c r="K8" s="41" t="s">
        <v>53</v>
      </c>
      <c r="M8" s="41" t="s">
        <v>37</v>
      </c>
      <c r="O8" s="41" t="s">
        <v>7</v>
      </c>
      <c r="Q8" s="41" t="s">
        <v>8</v>
      </c>
      <c r="S8" s="41" t="s">
        <v>9</v>
      </c>
      <c r="U8" s="41" t="s">
        <v>7</v>
      </c>
      <c r="W8" s="41" t="s">
        <v>8</v>
      </c>
      <c r="Y8" s="16" t="s">
        <v>7</v>
      </c>
      <c r="AA8" s="16" t="s">
        <v>14</v>
      </c>
      <c r="AC8" s="41" t="s">
        <v>7</v>
      </c>
      <c r="AE8" s="41" t="s">
        <v>54</v>
      </c>
      <c r="AG8" s="41" t="s">
        <v>8</v>
      </c>
      <c r="AI8" s="41" t="s">
        <v>9</v>
      </c>
      <c r="AK8" s="41" t="s">
        <v>13</v>
      </c>
    </row>
    <row r="9" spans="1:37" ht="18.75" x14ac:dyDescent="0.45">
      <c r="A9" s="2" t="s">
        <v>55</v>
      </c>
      <c r="C9" s="4" t="s">
        <v>56</v>
      </c>
      <c r="E9" s="4" t="s">
        <v>56</v>
      </c>
      <c r="G9" s="4" t="s">
        <v>57</v>
      </c>
      <c r="I9" s="4" t="s">
        <v>58</v>
      </c>
      <c r="K9" s="8">
        <v>18</v>
      </c>
      <c r="M9" s="8">
        <v>18</v>
      </c>
      <c r="N9" s="6"/>
      <c r="O9" s="6">
        <v>153995</v>
      </c>
      <c r="P9" s="6"/>
      <c r="Q9" s="6">
        <v>153996539950</v>
      </c>
      <c r="R9" s="6"/>
      <c r="S9" s="6">
        <v>147371138338</v>
      </c>
      <c r="T9" s="6"/>
      <c r="U9" s="6">
        <v>0</v>
      </c>
      <c r="V9" s="6"/>
      <c r="W9" s="6">
        <v>0</v>
      </c>
      <c r="X9" s="6"/>
      <c r="Y9" s="6">
        <v>0</v>
      </c>
      <c r="Z9" s="6"/>
      <c r="AA9" s="6">
        <v>0</v>
      </c>
      <c r="AB9" s="6"/>
      <c r="AC9" s="6">
        <v>153995</v>
      </c>
      <c r="AD9" s="6"/>
      <c r="AE9" s="6">
        <v>1000000</v>
      </c>
      <c r="AF9" s="6"/>
      <c r="AG9" s="6">
        <v>153996539950</v>
      </c>
      <c r="AH9" s="6"/>
      <c r="AI9" s="6">
        <v>153967088406</v>
      </c>
      <c r="AK9" s="19" t="s">
        <v>59</v>
      </c>
    </row>
    <row r="10" spans="1:37" ht="18.75" x14ac:dyDescent="0.45">
      <c r="A10" s="2" t="s">
        <v>60</v>
      </c>
      <c r="C10" s="4" t="s">
        <v>56</v>
      </c>
      <c r="E10" s="4" t="s">
        <v>56</v>
      </c>
      <c r="G10" s="4" t="s">
        <v>61</v>
      </c>
      <c r="I10" s="4" t="s">
        <v>62</v>
      </c>
      <c r="K10" s="8">
        <v>0</v>
      </c>
      <c r="M10" s="8">
        <v>0</v>
      </c>
      <c r="N10" s="6"/>
      <c r="O10" s="6">
        <v>266772</v>
      </c>
      <c r="P10" s="6"/>
      <c r="Q10" s="6">
        <v>157268350401</v>
      </c>
      <c r="R10" s="6"/>
      <c r="S10" s="6">
        <v>177315213671</v>
      </c>
      <c r="T10" s="6"/>
      <c r="U10" s="6">
        <v>0</v>
      </c>
      <c r="V10" s="6"/>
      <c r="W10" s="6">
        <v>0</v>
      </c>
      <c r="X10" s="6"/>
      <c r="Y10" s="6">
        <v>0</v>
      </c>
      <c r="Z10" s="6"/>
      <c r="AA10" s="6">
        <v>0</v>
      </c>
      <c r="AB10" s="6"/>
      <c r="AC10" s="6">
        <v>266772</v>
      </c>
      <c r="AD10" s="6"/>
      <c r="AE10" s="6">
        <v>638449</v>
      </c>
      <c r="AF10" s="6"/>
      <c r="AG10" s="6">
        <v>157268350401</v>
      </c>
      <c r="AH10" s="6"/>
      <c r="AI10" s="6">
        <v>170289446070</v>
      </c>
      <c r="AK10" s="19" t="s">
        <v>63</v>
      </c>
    </row>
    <row r="11" spans="1:37" ht="18.75" x14ac:dyDescent="0.45">
      <c r="A11" s="2" t="s">
        <v>64</v>
      </c>
      <c r="C11" s="4" t="s">
        <v>56</v>
      </c>
      <c r="E11" s="4" t="s">
        <v>56</v>
      </c>
      <c r="G11" s="4" t="s">
        <v>65</v>
      </c>
      <c r="I11" s="4" t="s">
        <v>66</v>
      </c>
      <c r="K11" s="8">
        <v>0</v>
      </c>
      <c r="M11" s="8">
        <v>0</v>
      </c>
      <c r="N11" s="6"/>
      <c r="O11" s="6">
        <v>65410</v>
      </c>
      <c r="P11" s="6"/>
      <c r="Q11" s="6">
        <v>37487107350</v>
      </c>
      <c r="R11" s="6"/>
      <c r="S11" s="6">
        <v>42456475368</v>
      </c>
      <c r="T11" s="6"/>
      <c r="U11" s="6">
        <v>0</v>
      </c>
      <c r="V11" s="6"/>
      <c r="W11" s="6">
        <v>0</v>
      </c>
      <c r="X11" s="6"/>
      <c r="Y11" s="6">
        <v>0</v>
      </c>
      <c r="Z11" s="6"/>
      <c r="AA11" s="6">
        <v>0</v>
      </c>
      <c r="AB11" s="6"/>
      <c r="AC11" s="6">
        <v>65410</v>
      </c>
      <c r="AD11" s="6"/>
      <c r="AE11" s="6">
        <v>628000</v>
      </c>
      <c r="AF11" s="6"/>
      <c r="AG11" s="6">
        <v>37487107350</v>
      </c>
      <c r="AH11" s="6"/>
      <c r="AI11" s="6">
        <v>41070034706</v>
      </c>
      <c r="AK11" s="19" t="s">
        <v>67</v>
      </c>
    </row>
    <row r="12" spans="1:37" ht="18.75" x14ac:dyDescent="0.45">
      <c r="A12" s="2" t="s">
        <v>68</v>
      </c>
      <c r="C12" s="4" t="s">
        <v>56</v>
      </c>
      <c r="E12" s="4" t="s">
        <v>56</v>
      </c>
      <c r="G12" s="4" t="s">
        <v>69</v>
      </c>
      <c r="I12" s="4" t="s">
        <v>70</v>
      </c>
      <c r="K12" s="8">
        <v>0</v>
      </c>
      <c r="M12" s="8">
        <v>0</v>
      </c>
      <c r="N12" s="6"/>
      <c r="O12" s="6">
        <v>132000</v>
      </c>
      <c r="P12" s="6"/>
      <c r="Q12" s="6">
        <v>92464088141</v>
      </c>
      <c r="R12" s="6"/>
      <c r="S12" s="6">
        <v>101535793301</v>
      </c>
      <c r="T12" s="6"/>
      <c r="U12" s="6">
        <v>0</v>
      </c>
      <c r="V12" s="6"/>
      <c r="W12" s="6">
        <v>0</v>
      </c>
      <c r="X12" s="6"/>
      <c r="Y12" s="6">
        <v>6500</v>
      </c>
      <c r="Z12" s="6"/>
      <c r="AA12" s="6">
        <v>5004092845</v>
      </c>
      <c r="AB12" s="6"/>
      <c r="AC12" s="6">
        <v>125500</v>
      </c>
      <c r="AD12" s="6"/>
      <c r="AE12" s="6">
        <v>770008</v>
      </c>
      <c r="AF12" s="6"/>
      <c r="AG12" s="6">
        <v>87910932286</v>
      </c>
      <c r="AH12" s="6"/>
      <c r="AI12" s="6">
        <v>96618488724</v>
      </c>
      <c r="AK12" s="19" t="s">
        <v>71</v>
      </c>
    </row>
    <row r="13" spans="1:37" ht="18.75" x14ac:dyDescent="0.45">
      <c r="A13" s="2" t="s">
        <v>72</v>
      </c>
      <c r="C13" s="4" t="s">
        <v>56</v>
      </c>
      <c r="E13" s="4" t="s">
        <v>56</v>
      </c>
      <c r="G13" s="4" t="s">
        <v>73</v>
      </c>
      <c r="I13" s="4" t="s">
        <v>74</v>
      </c>
      <c r="K13" s="8">
        <v>0</v>
      </c>
      <c r="M13" s="8">
        <v>0</v>
      </c>
      <c r="N13" s="6"/>
      <c r="O13" s="6">
        <v>35270</v>
      </c>
      <c r="P13" s="6"/>
      <c r="Q13" s="6">
        <v>21273513619</v>
      </c>
      <c r="R13" s="6"/>
      <c r="S13" s="6">
        <v>23697144114</v>
      </c>
      <c r="T13" s="6"/>
      <c r="U13" s="6">
        <v>0</v>
      </c>
      <c r="V13" s="6"/>
      <c r="W13" s="6">
        <v>0</v>
      </c>
      <c r="X13" s="6"/>
      <c r="Y13" s="6">
        <v>0</v>
      </c>
      <c r="Z13" s="6"/>
      <c r="AA13" s="6">
        <v>0</v>
      </c>
      <c r="AB13" s="6"/>
      <c r="AC13" s="6">
        <v>35270</v>
      </c>
      <c r="AD13" s="6"/>
      <c r="AE13" s="6">
        <v>654000</v>
      </c>
      <c r="AF13" s="6"/>
      <c r="AG13" s="6">
        <v>21273513619</v>
      </c>
      <c r="AH13" s="6"/>
      <c r="AI13" s="6">
        <v>23062399182</v>
      </c>
      <c r="AK13" s="19" t="s">
        <v>75</v>
      </c>
    </row>
    <row r="14" spans="1:37" ht="18.75" x14ac:dyDescent="0.45">
      <c r="A14" s="2" t="s">
        <v>76</v>
      </c>
      <c r="C14" s="4" t="s">
        <v>56</v>
      </c>
      <c r="E14" s="4" t="s">
        <v>56</v>
      </c>
      <c r="G14" s="4" t="s">
        <v>77</v>
      </c>
      <c r="I14" s="4" t="s">
        <v>78</v>
      </c>
      <c r="K14" s="8">
        <v>0</v>
      </c>
      <c r="M14" s="8">
        <v>0</v>
      </c>
      <c r="N14" s="6"/>
      <c r="O14" s="6">
        <v>38458</v>
      </c>
      <c r="P14" s="6"/>
      <c r="Q14" s="6">
        <v>25246565100</v>
      </c>
      <c r="R14" s="6"/>
      <c r="S14" s="6">
        <v>27400588123</v>
      </c>
      <c r="T14" s="6"/>
      <c r="U14" s="6">
        <v>0</v>
      </c>
      <c r="V14" s="6"/>
      <c r="W14" s="6">
        <v>0</v>
      </c>
      <c r="X14" s="6"/>
      <c r="Y14" s="6">
        <v>0</v>
      </c>
      <c r="Z14" s="6"/>
      <c r="AA14" s="6">
        <v>0</v>
      </c>
      <c r="AB14" s="6"/>
      <c r="AC14" s="6">
        <v>38458</v>
      </c>
      <c r="AD14" s="6"/>
      <c r="AE14" s="6">
        <v>701411</v>
      </c>
      <c r="AF14" s="6"/>
      <c r="AG14" s="6">
        <v>25246565100</v>
      </c>
      <c r="AH14" s="6"/>
      <c r="AI14" s="6">
        <v>26969975043</v>
      </c>
      <c r="AK14" s="19" t="s">
        <v>79</v>
      </c>
    </row>
    <row r="15" spans="1:37" ht="18.75" x14ac:dyDescent="0.45">
      <c r="A15" s="2" t="s">
        <v>80</v>
      </c>
      <c r="C15" s="4" t="s">
        <v>56</v>
      </c>
      <c r="E15" s="4" t="s">
        <v>56</v>
      </c>
      <c r="G15" s="4" t="s">
        <v>81</v>
      </c>
      <c r="I15" s="4" t="s">
        <v>82</v>
      </c>
      <c r="K15" s="8">
        <v>15</v>
      </c>
      <c r="M15" s="8">
        <v>15</v>
      </c>
      <c r="N15" s="6"/>
      <c r="O15" s="6">
        <v>1300000</v>
      </c>
      <c r="P15" s="6"/>
      <c r="Q15" s="6">
        <v>1232257500000</v>
      </c>
      <c r="R15" s="6"/>
      <c r="S15" s="6">
        <v>1299764375000</v>
      </c>
      <c r="T15" s="6"/>
      <c r="U15" s="6">
        <v>0</v>
      </c>
      <c r="V15" s="6"/>
      <c r="W15" s="6">
        <v>0</v>
      </c>
      <c r="X15" s="6"/>
      <c r="Y15" s="6">
        <v>0</v>
      </c>
      <c r="Z15" s="6"/>
      <c r="AA15" s="6">
        <v>0</v>
      </c>
      <c r="AB15" s="6"/>
      <c r="AC15" s="6">
        <v>1300000</v>
      </c>
      <c r="AD15" s="6"/>
      <c r="AE15" s="6">
        <v>1000000</v>
      </c>
      <c r="AF15" s="6"/>
      <c r="AG15" s="6">
        <v>1232257500000</v>
      </c>
      <c r="AH15" s="6"/>
      <c r="AI15" s="6">
        <v>1299764375000</v>
      </c>
      <c r="AK15" s="19" t="s">
        <v>83</v>
      </c>
    </row>
    <row r="16" spans="1:37" ht="18.75" x14ac:dyDescent="0.45">
      <c r="A16" s="2" t="s">
        <v>84</v>
      </c>
      <c r="C16" s="4" t="s">
        <v>56</v>
      </c>
      <c r="E16" s="4" t="s">
        <v>56</v>
      </c>
      <c r="G16" s="4" t="s">
        <v>81</v>
      </c>
      <c r="I16" s="4" t="s">
        <v>85</v>
      </c>
      <c r="K16" s="8">
        <v>15</v>
      </c>
      <c r="M16" s="8">
        <v>15</v>
      </c>
      <c r="N16" s="6"/>
      <c r="O16" s="6">
        <v>1300000</v>
      </c>
      <c r="P16" s="6"/>
      <c r="Q16" s="6">
        <v>1229859000000</v>
      </c>
      <c r="R16" s="6"/>
      <c r="S16" s="6">
        <v>1299764375000</v>
      </c>
      <c r="T16" s="6"/>
      <c r="U16" s="6">
        <v>0</v>
      </c>
      <c r="V16" s="6"/>
      <c r="W16" s="6">
        <v>0</v>
      </c>
      <c r="X16" s="6"/>
      <c r="Y16" s="6">
        <v>0</v>
      </c>
      <c r="Z16" s="6"/>
      <c r="AA16" s="6">
        <v>0</v>
      </c>
      <c r="AB16" s="6"/>
      <c r="AC16" s="6">
        <v>1300000</v>
      </c>
      <c r="AD16" s="6"/>
      <c r="AE16" s="6">
        <v>1000000</v>
      </c>
      <c r="AF16" s="6"/>
      <c r="AG16" s="6">
        <v>1229859000000</v>
      </c>
      <c r="AH16" s="6"/>
      <c r="AI16" s="6">
        <v>1299764375000</v>
      </c>
      <c r="AK16" s="19" t="s">
        <v>83</v>
      </c>
    </row>
    <row r="17" spans="1:37" ht="18.75" x14ac:dyDescent="0.45">
      <c r="A17" s="2" t="s">
        <v>86</v>
      </c>
      <c r="C17" s="4" t="s">
        <v>56</v>
      </c>
      <c r="E17" s="4" t="s">
        <v>56</v>
      </c>
      <c r="G17" s="4" t="s">
        <v>87</v>
      </c>
      <c r="I17" s="4" t="s">
        <v>88</v>
      </c>
      <c r="K17" s="8">
        <v>17</v>
      </c>
      <c r="M17" s="8">
        <v>17</v>
      </c>
      <c r="N17" s="6"/>
      <c r="O17" s="6">
        <v>1596900</v>
      </c>
      <c r="P17" s="6"/>
      <c r="Q17" s="6">
        <v>1495778519937</v>
      </c>
      <c r="R17" s="6"/>
      <c r="S17" s="6">
        <v>1533603519271</v>
      </c>
      <c r="T17" s="6"/>
      <c r="U17" s="6">
        <v>0</v>
      </c>
      <c r="V17" s="6"/>
      <c r="W17" s="6">
        <v>0</v>
      </c>
      <c r="X17" s="6"/>
      <c r="Y17" s="6">
        <v>0</v>
      </c>
      <c r="Z17" s="6"/>
      <c r="AA17" s="6">
        <v>0</v>
      </c>
      <c r="AB17" s="6"/>
      <c r="AC17" s="6">
        <v>1596900</v>
      </c>
      <c r="AD17" s="6"/>
      <c r="AE17" s="6">
        <v>1000000</v>
      </c>
      <c r="AF17" s="6"/>
      <c r="AG17" s="6">
        <v>1495778519937</v>
      </c>
      <c r="AH17" s="6"/>
      <c r="AI17" s="6">
        <v>1596610561875</v>
      </c>
      <c r="AK17" s="19" t="s">
        <v>89</v>
      </c>
    </row>
    <row r="18" spans="1:37" ht="18.75" x14ac:dyDescent="0.45">
      <c r="A18" s="2" t="s">
        <v>90</v>
      </c>
      <c r="C18" s="4" t="s">
        <v>56</v>
      </c>
      <c r="E18" s="4" t="s">
        <v>56</v>
      </c>
      <c r="G18" s="4" t="s">
        <v>91</v>
      </c>
      <c r="I18" s="4" t="s">
        <v>92</v>
      </c>
      <c r="K18" s="8">
        <v>15</v>
      </c>
      <c r="M18" s="8">
        <v>15</v>
      </c>
      <c r="N18" s="6"/>
      <c r="O18" s="6">
        <v>1000</v>
      </c>
      <c r="P18" s="6"/>
      <c r="Q18" s="6">
        <v>980177625</v>
      </c>
      <c r="R18" s="6"/>
      <c r="S18" s="6">
        <v>999818750</v>
      </c>
      <c r="T18" s="6"/>
      <c r="U18" s="6">
        <v>0</v>
      </c>
      <c r="V18" s="6"/>
      <c r="W18" s="6">
        <v>0</v>
      </c>
      <c r="X18" s="6"/>
      <c r="Y18" s="6">
        <v>0</v>
      </c>
      <c r="Z18" s="6"/>
      <c r="AA18" s="6">
        <v>0</v>
      </c>
      <c r="AB18" s="6"/>
      <c r="AC18" s="6">
        <v>1000</v>
      </c>
      <c r="AD18" s="6"/>
      <c r="AE18" s="6">
        <v>984000</v>
      </c>
      <c r="AF18" s="6"/>
      <c r="AG18" s="6">
        <v>980177625</v>
      </c>
      <c r="AH18" s="6"/>
      <c r="AI18" s="6">
        <v>983821650</v>
      </c>
      <c r="AK18" s="19" t="s">
        <v>93</v>
      </c>
    </row>
    <row r="19" spans="1:37" ht="18.75" x14ac:dyDescent="0.45">
      <c r="A19" s="2" t="s">
        <v>94</v>
      </c>
      <c r="C19" s="4" t="s">
        <v>56</v>
      </c>
      <c r="E19" s="4" t="s">
        <v>56</v>
      </c>
      <c r="G19" s="4" t="s">
        <v>95</v>
      </c>
      <c r="I19" s="4" t="s">
        <v>96</v>
      </c>
      <c r="K19" s="8">
        <v>18</v>
      </c>
      <c r="M19" s="8">
        <v>18</v>
      </c>
      <c r="N19" s="6"/>
      <c r="O19" s="6">
        <v>2100</v>
      </c>
      <c r="P19" s="6"/>
      <c r="Q19" s="6">
        <v>1935350718</v>
      </c>
      <c r="R19" s="6"/>
      <c r="S19" s="6">
        <v>1931649825</v>
      </c>
      <c r="T19" s="6"/>
      <c r="U19" s="6">
        <v>2000</v>
      </c>
      <c r="V19" s="6"/>
      <c r="W19" s="6">
        <v>1840333500</v>
      </c>
      <c r="X19" s="6"/>
      <c r="Y19" s="6">
        <v>0</v>
      </c>
      <c r="Z19" s="6"/>
      <c r="AA19" s="6">
        <v>0</v>
      </c>
      <c r="AB19" s="6"/>
      <c r="AC19" s="6">
        <v>4100</v>
      </c>
      <c r="AD19" s="6"/>
      <c r="AE19" s="6">
        <v>938000</v>
      </c>
      <c r="AF19" s="6"/>
      <c r="AG19" s="6">
        <v>3775684218</v>
      </c>
      <c r="AH19" s="6"/>
      <c r="AI19" s="6">
        <v>3845102948</v>
      </c>
      <c r="AK19" s="19" t="s">
        <v>97</v>
      </c>
    </row>
    <row r="20" spans="1:37" ht="18.75" x14ac:dyDescent="0.45">
      <c r="A20" s="2" t="s">
        <v>98</v>
      </c>
      <c r="C20" s="4" t="s">
        <v>56</v>
      </c>
      <c r="E20" s="4" t="s">
        <v>56</v>
      </c>
      <c r="G20" s="4" t="s">
        <v>99</v>
      </c>
      <c r="I20" s="4" t="s">
        <v>100</v>
      </c>
      <c r="K20" s="8">
        <v>17</v>
      </c>
      <c r="M20" s="8">
        <v>17</v>
      </c>
      <c r="N20" s="6"/>
      <c r="O20" s="6">
        <v>101200</v>
      </c>
      <c r="P20" s="6"/>
      <c r="Q20" s="6">
        <v>100315770672</v>
      </c>
      <c r="R20" s="6"/>
      <c r="S20" s="6">
        <v>101181657500</v>
      </c>
      <c r="T20" s="6"/>
      <c r="U20" s="6">
        <v>0</v>
      </c>
      <c r="V20" s="6"/>
      <c r="W20" s="6">
        <v>0</v>
      </c>
      <c r="X20" s="6"/>
      <c r="Y20" s="6">
        <v>0</v>
      </c>
      <c r="Z20" s="6"/>
      <c r="AA20" s="6">
        <v>0</v>
      </c>
      <c r="AB20" s="6"/>
      <c r="AC20" s="6">
        <v>101200</v>
      </c>
      <c r="AD20" s="6"/>
      <c r="AE20" s="6">
        <v>1000000</v>
      </c>
      <c r="AF20" s="6"/>
      <c r="AG20" s="6">
        <v>100315770672</v>
      </c>
      <c r="AH20" s="6"/>
      <c r="AI20" s="6">
        <v>101181657500</v>
      </c>
      <c r="AK20" s="19" t="s">
        <v>101</v>
      </c>
    </row>
    <row r="21" spans="1:37" ht="18.75" x14ac:dyDescent="0.45">
      <c r="A21" s="2" t="s">
        <v>102</v>
      </c>
      <c r="C21" s="4" t="s">
        <v>56</v>
      </c>
      <c r="E21" s="4" t="s">
        <v>56</v>
      </c>
      <c r="G21" s="4" t="s">
        <v>103</v>
      </c>
      <c r="I21" s="4" t="s">
        <v>104</v>
      </c>
      <c r="K21" s="8">
        <v>16</v>
      </c>
      <c r="M21" s="8">
        <v>16</v>
      </c>
      <c r="N21" s="6"/>
      <c r="O21" s="6">
        <v>539200</v>
      </c>
      <c r="P21" s="6"/>
      <c r="Q21" s="6">
        <v>500312377454</v>
      </c>
      <c r="R21" s="6"/>
      <c r="S21" s="6">
        <v>545215689741</v>
      </c>
      <c r="T21" s="6"/>
      <c r="U21" s="6">
        <v>100</v>
      </c>
      <c r="V21" s="6"/>
      <c r="W21" s="6">
        <v>100018125</v>
      </c>
      <c r="X21" s="6"/>
      <c r="Y21" s="6">
        <v>0</v>
      </c>
      <c r="Z21" s="6"/>
      <c r="AA21" s="6">
        <v>0</v>
      </c>
      <c r="AB21" s="6"/>
      <c r="AC21" s="6">
        <v>539300</v>
      </c>
      <c r="AD21" s="6"/>
      <c r="AE21" s="6">
        <v>1020000</v>
      </c>
      <c r="AF21" s="6"/>
      <c r="AG21" s="6">
        <v>500412395579</v>
      </c>
      <c r="AH21" s="6"/>
      <c r="AI21" s="6">
        <v>549986296912</v>
      </c>
      <c r="AK21" s="19" t="s">
        <v>105</v>
      </c>
    </row>
    <row r="22" spans="1:37" ht="18.75" x14ac:dyDescent="0.45">
      <c r="A22" s="2" t="s">
        <v>106</v>
      </c>
      <c r="C22" s="4" t="s">
        <v>56</v>
      </c>
      <c r="E22" s="4" t="s">
        <v>56</v>
      </c>
      <c r="G22" s="4" t="s">
        <v>107</v>
      </c>
      <c r="I22" s="4" t="s">
        <v>108</v>
      </c>
      <c r="K22" s="8">
        <v>18</v>
      </c>
      <c r="M22" s="8">
        <v>18</v>
      </c>
      <c r="N22" s="6"/>
      <c r="O22" s="6">
        <v>1500</v>
      </c>
      <c r="P22" s="6"/>
      <c r="Q22" s="6">
        <v>1466265712</v>
      </c>
      <c r="R22" s="6"/>
      <c r="S22" s="6">
        <v>1499726625</v>
      </c>
      <c r="T22" s="6"/>
      <c r="U22" s="6">
        <v>0</v>
      </c>
      <c r="V22" s="6"/>
      <c r="W22" s="6">
        <v>0</v>
      </c>
      <c r="X22" s="6"/>
      <c r="Y22" s="6">
        <v>0</v>
      </c>
      <c r="Z22" s="6"/>
      <c r="AA22" s="6">
        <v>0</v>
      </c>
      <c r="AB22" s="6"/>
      <c r="AC22" s="6">
        <v>1500</v>
      </c>
      <c r="AD22" s="6"/>
      <c r="AE22" s="6">
        <v>999999</v>
      </c>
      <c r="AF22" s="6"/>
      <c r="AG22" s="6">
        <v>1466265712</v>
      </c>
      <c r="AH22" s="6"/>
      <c r="AI22" s="6">
        <v>1499726625</v>
      </c>
      <c r="AK22" s="19" t="s">
        <v>93</v>
      </c>
    </row>
    <row r="23" spans="1:37" ht="18.75" x14ac:dyDescent="0.45">
      <c r="A23" s="2" t="s">
        <v>109</v>
      </c>
      <c r="C23" s="4" t="s">
        <v>56</v>
      </c>
      <c r="E23" s="4" t="s">
        <v>56</v>
      </c>
      <c r="G23" s="4" t="s">
        <v>110</v>
      </c>
      <c r="I23" s="4" t="s">
        <v>111</v>
      </c>
      <c r="K23" s="8">
        <v>19</v>
      </c>
      <c r="M23" s="8">
        <v>19</v>
      </c>
      <c r="N23" s="6"/>
      <c r="O23" s="6">
        <v>336280</v>
      </c>
      <c r="P23" s="6"/>
      <c r="Q23" s="6">
        <v>296887585188</v>
      </c>
      <c r="R23" s="6"/>
      <c r="S23" s="6">
        <v>336219049250</v>
      </c>
      <c r="T23" s="6"/>
      <c r="U23" s="6">
        <v>0</v>
      </c>
      <c r="V23" s="6"/>
      <c r="W23" s="6">
        <v>0</v>
      </c>
      <c r="X23" s="6"/>
      <c r="Y23" s="6">
        <v>0</v>
      </c>
      <c r="Z23" s="6"/>
      <c r="AA23" s="6">
        <v>0</v>
      </c>
      <c r="AB23" s="6"/>
      <c r="AC23" s="6">
        <v>336280</v>
      </c>
      <c r="AD23" s="6"/>
      <c r="AE23" s="6">
        <v>1004171</v>
      </c>
      <c r="AF23" s="6"/>
      <c r="AG23" s="6">
        <v>296887585188</v>
      </c>
      <c r="AH23" s="6"/>
      <c r="AI23" s="6">
        <v>337621418904</v>
      </c>
      <c r="AK23" s="19" t="s">
        <v>112</v>
      </c>
    </row>
    <row r="24" spans="1:37" ht="18.75" x14ac:dyDescent="0.45">
      <c r="A24" s="2" t="s">
        <v>113</v>
      </c>
      <c r="C24" s="4" t="s">
        <v>56</v>
      </c>
      <c r="E24" s="4" t="s">
        <v>56</v>
      </c>
      <c r="G24" s="4" t="s">
        <v>114</v>
      </c>
      <c r="I24" s="4" t="s">
        <v>115</v>
      </c>
      <c r="K24" s="8">
        <v>18</v>
      </c>
      <c r="M24" s="8">
        <v>18</v>
      </c>
      <c r="N24" s="6"/>
      <c r="O24" s="6">
        <v>1839750</v>
      </c>
      <c r="P24" s="6"/>
      <c r="Q24" s="6">
        <f>499999896000</f>
        <v>499999896000</v>
      </c>
      <c r="R24" s="6"/>
      <c r="S24" s="6">
        <f>560556993073-1</f>
        <v>560556993072</v>
      </c>
      <c r="T24" s="6"/>
      <c r="U24" s="6">
        <v>0</v>
      </c>
      <c r="V24" s="6"/>
      <c r="W24" s="6">
        <v>0</v>
      </c>
      <c r="X24" s="6"/>
      <c r="Y24" s="6">
        <v>0</v>
      </c>
      <c r="Z24" s="6"/>
      <c r="AA24" s="6">
        <v>0</v>
      </c>
      <c r="AB24" s="6"/>
      <c r="AC24" s="6">
        <v>1839750</v>
      </c>
      <c r="AD24" s="6"/>
      <c r="AE24" s="6">
        <v>310480</v>
      </c>
      <c r="AF24" s="6"/>
      <c r="AG24" s="6">
        <v>499999896000</v>
      </c>
      <c r="AH24" s="6"/>
      <c r="AI24" s="6">
        <v>570791455954</v>
      </c>
      <c r="AK24" s="19" t="s">
        <v>116</v>
      </c>
    </row>
    <row r="25" spans="1:37" ht="18.75" x14ac:dyDescent="0.45">
      <c r="A25" s="2" t="s">
        <v>117</v>
      </c>
      <c r="C25" s="4" t="s">
        <v>56</v>
      </c>
      <c r="E25" s="4" t="s">
        <v>56</v>
      </c>
      <c r="G25" s="4" t="s">
        <v>118</v>
      </c>
      <c r="I25" s="4" t="s">
        <v>119</v>
      </c>
      <c r="K25" s="8">
        <v>18.5</v>
      </c>
      <c r="M25" s="8">
        <v>18.5</v>
      </c>
      <c r="N25" s="6"/>
      <c r="O25" s="6">
        <v>0</v>
      </c>
      <c r="P25" s="6"/>
      <c r="Q25" s="6">
        <v>0</v>
      </c>
      <c r="R25" s="6"/>
      <c r="S25" s="6">
        <v>0</v>
      </c>
      <c r="T25" s="6"/>
      <c r="U25" s="6">
        <v>100</v>
      </c>
      <c r="V25" s="6"/>
      <c r="W25" s="6">
        <v>103528759</v>
      </c>
      <c r="X25" s="6"/>
      <c r="Y25" s="6">
        <v>0</v>
      </c>
      <c r="Z25" s="6"/>
      <c r="AA25" s="6">
        <v>0</v>
      </c>
      <c r="AB25" s="6"/>
      <c r="AC25" s="6">
        <v>100</v>
      </c>
      <c r="AD25" s="6"/>
      <c r="AE25" s="6">
        <v>1035100</v>
      </c>
      <c r="AF25" s="6"/>
      <c r="AG25" s="6">
        <v>103528759</v>
      </c>
      <c r="AH25" s="6"/>
      <c r="AI25" s="6">
        <f>103491238-1</f>
        <v>103491237</v>
      </c>
      <c r="AK25" s="19" t="s">
        <v>18</v>
      </c>
    </row>
    <row r="26" spans="1:37" ht="18.75" x14ac:dyDescent="0.45">
      <c r="A26" s="2" t="s">
        <v>120</v>
      </c>
      <c r="C26" s="4" t="s">
        <v>121</v>
      </c>
      <c r="E26" s="4" t="s">
        <v>121</v>
      </c>
      <c r="G26" s="4" t="s">
        <v>122</v>
      </c>
      <c r="I26" s="4" t="s">
        <v>123</v>
      </c>
      <c r="K26" s="8">
        <v>18</v>
      </c>
      <c r="M26" s="8">
        <v>18</v>
      </c>
      <c r="N26" s="6"/>
      <c r="O26" s="6">
        <v>1999000</v>
      </c>
      <c r="P26" s="6"/>
      <c r="Q26" s="6">
        <v>1999000000000</v>
      </c>
      <c r="R26" s="6"/>
      <c r="S26" s="6">
        <v>1999000000000</v>
      </c>
      <c r="T26" s="6"/>
      <c r="U26" s="6">
        <v>0</v>
      </c>
      <c r="V26" s="6"/>
      <c r="W26" s="6">
        <v>0</v>
      </c>
      <c r="X26" s="6"/>
      <c r="Y26" s="6">
        <v>0</v>
      </c>
      <c r="Z26" s="6"/>
      <c r="AA26" s="6">
        <v>0</v>
      </c>
      <c r="AB26" s="6"/>
      <c r="AC26" s="6">
        <v>1999000</v>
      </c>
      <c r="AD26" s="6"/>
      <c r="AE26" s="6">
        <v>1000000</v>
      </c>
      <c r="AF26" s="6"/>
      <c r="AG26" s="6">
        <v>1999000000000</v>
      </c>
      <c r="AH26" s="6"/>
      <c r="AI26" s="6">
        <v>1999000000000</v>
      </c>
      <c r="AK26" s="19" t="s">
        <v>124</v>
      </c>
    </row>
    <row r="27" spans="1:37" ht="18.75" x14ac:dyDescent="0.45">
      <c r="A27" s="2" t="s">
        <v>125</v>
      </c>
      <c r="C27" s="4" t="s">
        <v>121</v>
      </c>
      <c r="E27" s="4" t="s">
        <v>121</v>
      </c>
      <c r="G27" s="4" t="s">
        <v>126</v>
      </c>
      <c r="I27" s="4" t="s">
        <v>127</v>
      </c>
      <c r="K27" s="8">
        <v>18</v>
      </c>
      <c r="M27" s="8">
        <v>18</v>
      </c>
      <c r="N27" s="6"/>
      <c r="O27" s="6">
        <v>1999999</v>
      </c>
      <c r="P27" s="6"/>
      <c r="Q27" s="6">
        <v>1999999000000</v>
      </c>
      <c r="R27" s="6"/>
      <c r="S27" s="6">
        <v>1999999000000</v>
      </c>
      <c r="T27" s="6"/>
      <c r="U27" s="6">
        <v>0</v>
      </c>
      <c r="V27" s="6"/>
      <c r="W27" s="6">
        <v>0</v>
      </c>
      <c r="X27" s="6"/>
      <c r="Y27" s="6">
        <v>0</v>
      </c>
      <c r="Z27" s="6"/>
      <c r="AA27" s="6">
        <v>0</v>
      </c>
      <c r="AB27" s="6"/>
      <c r="AC27" s="6">
        <v>1999999</v>
      </c>
      <c r="AD27" s="6"/>
      <c r="AE27" s="6">
        <v>1000000</v>
      </c>
      <c r="AF27" s="6"/>
      <c r="AG27" s="6">
        <v>1999999000000</v>
      </c>
      <c r="AH27" s="6"/>
      <c r="AI27" s="6">
        <v>1999999000000</v>
      </c>
      <c r="AK27" s="19" t="s">
        <v>124</v>
      </c>
    </row>
    <row r="28" spans="1:37" ht="18.75" thickBot="1" x14ac:dyDescent="0.45">
      <c r="N28" s="6"/>
      <c r="O28" s="6"/>
      <c r="P28" s="6"/>
      <c r="Q28" s="7">
        <f>SUM(Q9:Q27)</f>
        <v>9846527607867</v>
      </c>
      <c r="R28" s="6"/>
      <c r="S28" s="7">
        <f>SUM(S9:S27)</f>
        <v>10199512206949</v>
      </c>
      <c r="T28" s="6"/>
      <c r="U28" s="6"/>
      <c r="V28" s="6"/>
      <c r="W28" s="7">
        <f>SUM(W9:W27)</f>
        <v>2043880384</v>
      </c>
      <c r="X28" s="6"/>
      <c r="Y28" s="6"/>
      <c r="Z28" s="6"/>
      <c r="AA28" s="7">
        <f>SUM(AA9:AA27)</f>
        <v>5004092845</v>
      </c>
      <c r="AB28" s="6"/>
      <c r="AC28" s="6"/>
      <c r="AD28" s="6"/>
      <c r="AE28" s="6"/>
      <c r="AF28" s="6"/>
      <c r="AG28" s="7">
        <f>SUM(AG9:AG27)</f>
        <v>9844018332396</v>
      </c>
      <c r="AH28" s="6"/>
      <c r="AI28" s="7">
        <f>SUM(AI9:AI27)</f>
        <v>10273128715736</v>
      </c>
      <c r="AK28" s="7">
        <f>SUM(AJ21:AK27)</f>
        <v>0</v>
      </c>
    </row>
    <row r="29" spans="1:37" ht="18.75" thickTop="1" x14ac:dyDescent="0.4"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7" x14ac:dyDescent="0.4"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7" x14ac:dyDescent="0.4"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</sheetData>
  <mergeCells count="26">
    <mergeCell ref="C7:C8"/>
    <mergeCell ref="E7:E8"/>
    <mergeCell ref="G7:G8"/>
    <mergeCell ref="I7:I8"/>
    <mergeCell ref="W8"/>
    <mergeCell ref="U7:W7"/>
    <mergeCell ref="K7:K8"/>
    <mergeCell ref="M7:M8"/>
    <mergeCell ref="O7:O8"/>
    <mergeCell ref="Q7:Q8"/>
    <mergeCell ref="C6:M6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8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topLeftCell="A4" workbookViewId="0">
      <selection activeCell="I7" sqref="I7"/>
    </sheetView>
  </sheetViews>
  <sheetFormatPr defaultRowHeight="18" x14ac:dyDescent="0.4"/>
  <cols>
    <col min="1" max="1" width="27.71093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3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ht="27.75" x14ac:dyDescent="0.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3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6" spans="1:13" ht="27.75" x14ac:dyDescent="0.4">
      <c r="A6" s="44" t="s">
        <v>3</v>
      </c>
      <c r="C6" s="41" t="s">
        <v>6</v>
      </c>
      <c r="D6" s="41"/>
      <c r="E6" s="41"/>
      <c r="F6" s="41"/>
      <c r="G6" s="41"/>
      <c r="H6" s="41"/>
      <c r="I6" s="41"/>
      <c r="J6" s="41"/>
      <c r="K6" s="41"/>
      <c r="L6" s="18" t="s">
        <v>6</v>
      </c>
      <c r="M6" s="20"/>
    </row>
    <row r="7" spans="1:13" ht="27.75" x14ac:dyDescent="0.4">
      <c r="A7" s="41" t="s">
        <v>3</v>
      </c>
      <c r="C7" s="43" t="s">
        <v>7</v>
      </c>
      <c r="E7" s="17" t="s">
        <v>128</v>
      </c>
      <c r="G7" s="17" t="s">
        <v>129</v>
      </c>
      <c r="I7" s="17" t="s">
        <v>130</v>
      </c>
      <c r="K7" s="17" t="s">
        <v>131</v>
      </c>
    </row>
    <row r="8" spans="1:13" ht="18.75" x14ac:dyDescent="0.45">
      <c r="A8" s="2" t="s">
        <v>55</v>
      </c>
      <c r="C8" s="8">
        <v>153995</v>
      </c>
      <c r="D8" s="4"/>
      <c r="E8" s="8">
        <v>957160</v>
      </c>
      <c r="F8" s="4"/>
      <c r="G8" s="8">
        <v>1000000</v>
      </c>
      <c r="H8" s="4"/>
      <c r="I8" s="4" t="s">
        <v>132</v>
      </c>
      <c r="K8" s="8">
        <v>153995000000</v>
      </c>
    </row>
    <row r="9" spans="1:13" ht="18.75" x14ac:dyDescent="0.45">
      <c r="A9" s="2" t="s">
        <v>84</v>
      </c>
      <c r="C9" s="8">
        <v>1300000</v>
      </c>
      <c r="D9" s="4"/>
      <c r="E9" s="8">
        <v>960000</v>
      </c>
      <c r="F9" s="4"/>
      <c r="G9" s="8">
        <v>1000000</v>
      </c>
      <c r="H9" s="4"/>
      <c r="I9" s="4" t="s">
        <v>133</v>
      </c>
      <c r="K9" s="8">
        <v>1300000000000</v>
      </c>
    </row>
    <row r="10" spans="1:13" ht="18.75" x14ac:dyDescent="0.45">
      <c r="A10" s="2" t="s">
        <v>86</v>
      </c>
      <c r="C10" s="8">
        <v>1596900</v>
      </c>
      <c r="D10" s="4"/>
      <c r="E10" s="8">
        <v>924600</v>
      </c>
      <c r="F10" s="4"/>
      <c r="G10" s="8">
        <v>1000000</v>
      </c>
      <c r="H10" s="4"/>
      <c r="I10" s="4" t="s">
        <v>134</v>
      </c>
      <c r="K10" s="8">
        <v>1596900000000</v>
      </c>
    </row>
    <row r="11" spans="1:13" ht="18.75" thickBot="1" x14ac:dyDescent="0.45">
      <c r="C11" s="4"/>
      <c r="D11" s="4"/>
      <c r="E11" s="4"/>
      <c r="F11" s="4"/>
      <c r="G11" s="4"/>
      <c r="H11" s="4"/>
      <c r="I11" s="4"/>
      <c r="K11" s="9">
        <f>SUM(K8:K10)</f>
        <v>3050895000000</v>
      </c>
    </row>
    <row r="12" spans="1:13" ht="18.75" thickTop="1" x14ac:dyDescent="0.4"/>
  </sheetData>
  <mergeCells count="6">
    <mergeCell ref="A2:L2"/>
    <mergeCell ref="A3:L3"/>
    <mergeCell ref="A4:L4"/>
    <mergeCell ref="A6:A7"/>
    <mergeCell ref="C7"/>
    <mergeCell ref="C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topLeftCell="A4" workbookViewId="0">
      <selection activeCell="C9" sqref="C9:AE9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31" ht="27.75" x14ac:dyDescent="0.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1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6" spans="1:31" ht="27.75" x14ac:dyDescent="0.4">
      <c r="A6" s="41" t="s">
        <v>135</v>
      </c>
      <c r="B6" s="41" t="s">
        <v>135</v>
      </c>
      <c r="C6" s="41" t="s">
        <v>135</v>
      </c>
      <c r="D6" s="41" t="s">
        <v>135</v>
      </c>
      <c r="E6" s="41" t="s">
        <v>135</v>
      </c>
      <c r="F6" s="41" t="s">
        <v>135</v>
      </c>
      <c r="G6" s="41" t="s">
        <v>135</v>
      </c>
      <c r="H6" s="41" t="s">
        <v>135</v>
      </c>
      <c r="I6" s="41" t="s">
        <v>135</v>
      </c>
      <c r="K6" s="41" t="s">
        <v>4</v>
      </c>
      <c r="L6" s="41" t="s">
        <v>4</v>
      </c>
      <c r="M6" s="41" t="s">
        <v>4</v>
      </c>
      <c r="N6" s="41" t="s">
        <v>4</v>
      </c>
      <c r="O6" s="41" t="s">
        <v>4</v>
      </c>
      <c r="Q6" s="41" t="s">
        <v>5</v>
      </c>
      <c r="R6" s="41" t="s">
        <v>5</v>
      </c>
      <c r="S6" s="41" t="s">
        <v>5</v>
      </c>
      <c r="T6" s="41" t="s">
        <v>5</v>
      </c>
      <c r="U6" s="41" t="s">
        <v>5</v>
      </c>
      <c r="V6" s="41" t="s">
        <v>5</v>
      </c>
      <c r="W6" s="41" t="s">
        <v>5</v>
      </c>
      <c r="Y6" s="41" t="s">
        <v>6</v>
      </c>
      <c r="Z6" s="41" t="s">
        <v>6</v>
      </c>
      <c r="AA6" s="41" t="s">
        <v>6</v>
      </c>
      <c r="AB6" s="41" t="s">
        <v>6</v>
      </c>
      <c r="AC6" s="41" t="s">
        <v>6</v>
      </c>
      <c r="AD6" s="41" t="s">
        <v>6</v>
      </c>
      <c r="AE6" s="41" t="s">
        <v>6</v>
      </c>
    </row>
    <row r="7" spans="1:31" ht="27.75" x14ac:dyDescent="0.4">
      <c r="A7" s="44" t="s">
        <v>136</v>
      </c>
      <c r="C7" s="42" t="s">
        <v>52</v>
      </c>
      <c r="E7" s="42" t="s">
        <v>53</v>
      </c>
      <c r="G7" s="42" t="s">
        <v>137</v>
      </c>
      <c r="I7" s="42" t="s">
        <v>50</v>
      </c>
      <c r="K7" s="42" t="s">
        <v>7</v>
      </c>
      <c r="M7" s="42" t="s">
        <v>8</v>
      </c>
      <c r="O7" s="42" t="s">
        <v>9</v>
      </c>
      <c r="Q7" s="39" t="s">
        <v>10</v>
      </c>
      <c r="R7" s="39" t="s">
        <v>10</v>
      </c>
      <c r="S7" s="39" t="s">
        <v>10</v>
      </c>
      <c r="U7" s="39" t="s">
        <v>11</v>
      </c>
      <c r="V7" s="39" t="s">
        <v>11</v>
      </c>
      <c r="W7" s="39" t="s">
        <v>11</v>
      </c>
      <c r="Y7" s="42" t="s">
        <v>7</v>
      </c>
      <c r="AA7" s="42" t="s">
        <v>8</v>
      </c>
      <c r="AC7" s="42" t="s">
        <v>9</v>
      </c>
      <c r="AE7" s="42" t="s">
        <v>138</v>
      </c>
    </row>
    <row r="8" spans="1:31" ht="27.75" x14ac:dyDescent="0.4">
      <c r="A8" s="41" t="s">
        <v>136</v>
      </c>
      <c r="C8" s="41" t="s">
        <v>52</v>
      </c>
      <c r="E8" s="41" t="s">
        <v>53</v>
      </c>
      <c r="G8" s="41" t="s">
        <v>137</v>
      </c>
      <c r="I8" s="41" t="s">
        <v>50</v>
      </c>
      <c r="K8" s="41" t="s">
        <v>7</v>
      </c>
      <c r="M8" s="41" t="s">
        <v>8</v>
      </c>
      <c r="O8" s="41" t="s">
        <v>9</v>
      </c>
      <c r="Q8" s="41" t="s">
        <v>7</v>
      </c>
      <c r="S8" s="41" t="s">
        <v>8</v>
      </c>
      <c r="U8" s="16" t="s">
        <v>7</v>
      </c>
      <c r="W8" s="16" t="s">
        <v>14</v>
      </c>
      <c r="Y8" s="41" t="s">
        <v>7</v>
      </c>
      <c r="AA8" s="41" t="s">
        <v>8</v>
      </c>
      <c r="AC8" s="41" t="s">
        <v>9</v>
      </c>
      <c r="AE8" s="41" t="s">
        <v>138</v>
      </c>
    </row>
    <row r="9" spans="1:31" ht="18.75" x14ac:dyDescent="0.45">
      <c r="A9" s="2" t="s">
        <v>139</v>
      </c>
      <c r="C9" s="4" t="s">
        <v>140</v>
      </c>
      <c r="D9" s="4"/>
      <c r="E9" s="8">
        <v>22</v>
      </c>
      <c r="F9" s="4"/>
      <c r="G9" s="8">
        <v>21</v>
      </c>
      <c r="H9" s="4"/>
      <c r="I9" s="4" t="s">
        <v>121</v>
      </c>
      <c r="J9" s="4"/>
      <c r="K9" s="8">
        <v>940000</v>
      </c>
      <c r="L9" s="4"/>
      <c r="M9" s="8">
        <v>940000000000</v>
      </c>
      <c r="N9" s="4"/>
      <c r="O9" s="8">
        <v>940000000000</v>
      </c>
      <c r="P9" s="4"/>
      <c r="Q9" s="8">
        <v>0</v>
      </c>
      <c r="R9" s="4"/>
      <c r="S9" s="8">
        <v>0</v>
      </c>
      <c r="T9" s="4"/>
      <c r="U9" s="8">
        <v>0</v>
      </c>
      <c r="V9" s="4"/>
      <c r="W9" s="8">
        <v>0</v>
      </c>
      <c r="X9" s="4"/>
      <c r="Y9" s="8">
        <v>940000</v>
      </c>
      <c r="Z9" s="4"/>
      <c r="AA9" s="8">
        <v>940000000000</v>
      </c>
      <c r="AB9" s="4"/>
      <c r="AC9" s="8">
        <v>940000000000</v>
      </c>
      <c r="AD9" s="4"/>
      <c r="AE9" s="4" t="s">
        <v>141</v>
      </c>
    </row>
  </sheetData>
  <mergeCells count="23"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7:W7"/>
    <mergeCell ref="A6:I6"/>
    <mergeCell ref="K7:K8"/>
    <mergeCell ref="M7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0"/>
  <sheetViews>
    <sheetView rightToLeft="1" topLeftCell="A10" workbookViewId="0">
      <selection activeCell="Q6" sqref="Q6:S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2" bestFit="1" customWidth="1"/>
    <col min="4" max="4" width="1" style="12" customWidth="1"/>
    <col min="5" max="5" width="14.28515625" style="12" bestFit="1" customWidth="1"/>
    <col min="6" max="6" width="1" style="12" customWidth="1"/>
    <col min="7" max="7" width="15.7109375" style="12" bestFit="1" customWidth="1"/>
    <col min="8" max="8" width="1" style="12" customWidth="1"/>
    <col min="9" max="9" width="11.5703125" style="12" bestFit="1" customWidth="1"/>
    <col min="10" max="10" width="1" style="12" customWidth="1"/>
    <col min="11" max="11" width="18.7109375" style="12" bestFit="1" customWidth="1"/>
    <col min="12" max="12" width="1" style="12" customWidth="1"/>
    <col min="13" max="13" width="12.5703125" style="12" bestFit="1" customWidth="1"/>
    <col min="14" max="14" width="1" style="12" customWidth="1"/>
    <col min="15" max="15" width="12.5703125" style="12" bestFit="1" customWidth="1"/>
    <col min="16" max="16" width="1" style="12" customWidth="1"/>
    <col min="17" max="17" width="14" style="12" bestFit="1" customWidth="1"/>
    <col min="18" max="18" width="1" style="1" customWidth="1"/>
    <col min="19" max="19" width="18.85546875" style="12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7.75" x14ac:dyDescent="0.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19" ht="27.75" x14ac:dyDescent="0.4">
      <c r="A6" s="39" t="s">
        <v>142</v>
      </c>
      <c r="C6" s="41" t="s">
        <v>143</v>
      </c>
      <c r="D6" s="41" t="s">
        <v>143</v>
      </c>
      <c r="E6" s="41" t="s">
        <v>143</v>
      </c>
      <c r="F6" s="41" t="s">
        <v>143</v>
      </c>
      <c r="G6" s="41" t="s">
        <v>143</v>
      </c>
      <c r="H6" s="41" t="s">
        <v>143</v>
      </c>
      <c r="I6" s="41" t="s">
        <v>143</v>
      </c>
      <c r="K6" s="41" t="s">
        <v>4</v>
      </c>
      <c r="M6" s="41" t="s">
        <v>5</v>
      </c>
      <c r="N6" s="41" t="s">
        <v>5</v>
      </c>
      <c r="O6" s="41" t="s">
        <v>5</v>
      </c>
      <c r="Q6" s="41" t="s">
        <v>6</v>
      </c>
      <c r="R6" s="41" t="s">
        <v>6</v>
      </c>
      <c r="S6" s="41" t="s">
        <v>6</v>
      </c>
    </row>
    <row r="7" spans="1:19" ht="60" customHeight="1" x14ac:dyDescent="0.4">
      <c r="A7" s="39" t="s">
        <v>142</v>
      </c>
      <c r="C7" s="39" t="s">
        <v>144</v>
      </c>
      <c r="E7" s="39" t="s">
        <v>145</v>
      </c>
      <c r="G7" s="39" t="s">
        <v>146</v>
      </c>
      <c r="I7" s="39" t="s">
        <v>53</v>
      </c>
      <c r="K7" s="39" t="s">
        <v>147</v>
      </c>
      <c r="M7" s="39" t="s">
        <v>148</v>
      </c>
      <c r="O7" s="39" t="s">
        <v>149</v>
      </c>
      <c r="Q7" s="39" t="s">
        <v>147</v>
      </c>
      <c r="S7" s="45" t="s">
        <v>299</v>
      </c>
    </row>
    <row r="8" spans="1:19" ht="18.75" x14ac:dyDescent="0.45">
      <c r="A8" s="2" t="s">
        <v>150</v>
      </c>
      <c r="C8" s="12" t="s">
        <v>151</v>
      </c>
      <c r="E8" s="12" t="s">
        <v>152</v>
      </c>
      <c r="G8" s="12" t="s">
        <v>153</v>
      </c>
      <c r="I8" s="12">
        <v>0</v>
      </c>
      <c r="K8" s="13">
        <v>2586386</v>
      </c>
      <c r="M8" s="13">
        <v>22188465645</v>
      </c>
      <c r="O8" s="13">
        <v>22114250000</v>
      </c>
      <c r="Q8" s="13">
        <v>76802031</v>
      </c>
      <c r="S8" s="12" t="s">
        <v>18</v>
      </c>
    </row>
    <row r="9" spans="1:19" ht="18.75" x14ac:dyDescent="0.45">
      <c r="A9" s="2" t="s">
        <v>154</v>
      </c>
      <c r="C9" s="12" t="s">
        <v>155</v>
      </c>
      <c r="E9" s="12" t="s">
        <v>156</v>
      </c>
      <c r="G9" s="12" t="s">
        <v>157</v>
      </c>
      <c r="I9" s="12">
        <v>0</v>
      </c>
      <c r="K9" s="13">
        <v>28053250</v>
      </c>
      <c r="M9" s="13">
        <v>0</v>
      </c>
      <c r="O9" s="13">
        <v>0</v>
      </c>
      <c r="Q9" s="13">
        <v>28053250</v>
      </c>
      <c r="S9" s="12" t="s">
        <v>18</v>
      </c>
    </row>
    <row r="10" spans="1:19" ht="18.75" x14ac:dyDescent="0.45">
      <c r="A10" s="2" t="s">
        <v>158</v>
      </c>
      <c r="C10" s="12" t="s">
        <v>159</v>
      </c>
      <c r="E10" s="12" t="s">
        <v>156</v>
      </c>
      <c r="G10" s="12" t="s">
        <v>153</v>
      </c>
      <c r="I10" s="12">
        <v>0</v>
      </c>
      <c r="K10" s="13">
        <v>46747700</v>
      </c>
      <c r="M10" s="13">
        <v>41298000</v>
      </c>
      <c r="O10" s="13">
        <v>0</v>
      </c>
      <c r="Q10" s="13">
        <v>88045700</v>
      </c>
      <c r="S10" s="12" t="s">
        <v>18</v>
      </c>
    </row>
    <row r="11" spans="1:19" ht="18.75" x14ac:dyDescent="0.45">
      <c r="A11" s="2" t="s">
        <v>158</v>
      </c>
      <c r="C11" s="12" t="s">
        <v>160</v>
      </c>
      <c r="E11" s="12" t="s">
        <v>152</v>
      </c>
      <c r="G11" s="12" t="s">
        <v>153</v>
      </c>
      <c r="I11" s="12">
        <v>0</v>
      </c>
      <c r="K11" s="13">
        <v>129185157483</v>
      </c>
      <c r="M11" s="13">
        <v>757983539571</v>
      </c>
      <c r="O11" s="13">
        <v>550468070169</v>
      </c>
      <c r="Q11" s="13">
        <v>336700626885</v>
      </c>
      <c r="S11" s="12" t="s">
        <v>112</v>
      </c>
    </row>
    <row r="12" spans="1:19" ht="18.75" x14ac:dyDescent="0.45">
      <c r="A12" s="2" t="s">
        <v>161</v>
      </c>
      <c r="C12" s="12" t="s">
        <v>162</v>
      </c>
      <c r="E12" s="12" t="s">
        <v>152</v>
      </c>
      <c r="G12" s="12" t="s">
        <v>153</v>
      </c>
      <c r="I12" s="12">
        <v>0</v>
      </c>
      <c r="K12" s="13">
        <v>3212780</v>
      </c>
      <c r="M12" s="13">
        <v>17042363427</v>
      </c>
      <c r="O12" s="13">
        <v>17044500000</v>
      </c>
      <c r="Q12" s="13">
        <v>1076207</v>
      </c>
      <c r="S12" s="12" t="s">
        <v>18</v>
      </c>
    </row>
    <row r="13" spans="1:19" ht="18.75" x14ac:dyDescent="0.45">
      <c r="A13" s="2" t="s">
        <v>163</v>
      </c>
      <c r="C13" s="12" t="s">
        <v>164</v>
      </c>
      <c r="E13" s="12" t="s">
        <v>152</v>
      </c>
      <c r="G13" s="12" t="s">
        <v>153</v>
      </c>
      <c r="I13" s="12">
        <v>0</v>
      </c>
      <c r="K13" s="13">
        <v>1010644</v>
      </c>
      <c r="M13" s="13">
        <v>8584</v>
      </c>
      <c r="O13" s="13">
        <v>0</v>
      </c>
      <c r="Q13" s="13">
        <v>1019228</v>
      </c>
      <c r="S13" s="12" t="s">
        <v>18</v>
      </c>
    </row>
    <row r="14" spans="1:19" ht="18.75" x14ac:dyDescent="0.45">
      <c r="A14" s="2" t="s">
        <v>165</v>
      </c>
      <c r="C14" s="12" t="s">
        <v>166</v>
      </c>
      <c r="E14" s="12" t="s">
        <v>152</v>
      </c>
      <c r="G14" s="12" t="s">
        <v>153</v>
      </c>
      <c r="I14" s="12">
        <v>0</v>
      </c>
      <c r="K14" s="13">
        <v>5676043150</v>
      </c>
      <c r="M14" s="13">
        <v>5675299519</v>
      </c>
      <c r="O14" s="13">
        <v>5675250000</v>
      </c>
      <c r="Q14" s="13">
        <v>5676092669</v>
      </c>
      <c r="S14" s="12" t="s">
        <v>28</v>
      </c>
    </row>
    <row r="15" spans="1:19" ht="18.75" x14ac:dyDescent="0.45">
      <c r="A15" s="2" t="s">
        <v>167</v>
      </c>
      <c r="C15" s="12" t="s">
        <v>168</v>
      </c>
      <c r="E15" s="12" t="s">
        <v>152</v>
      </c>
      <c r="G15" s="12" t="s">
        <v>153</v>
      </c>
      <c r="I15" s="12">
        <v>0</v>
      </c>
      <c r="K15" s="13">
        <v>169850</v>
      </c>
      <c r="M15" s="13">
        <v>0</v>
      </c>
      <c r="O15" s="13">
        <v>0</v>
      </c>
      <c r="Q15" s="13">
        <v>169850</v>
      </c>
      <c r="S15" s="12" t="s">
        <v>18</v>
      </c>
    </row>
    <row r="16" spans="1:19" ht="18.75" x14ac:dyDescent="0.45">
      <c r="A16" s="2" t="s">
        <v>165</v>
      </c>
      <c r="C16" s="12" t="s">
        <v>169</v>
      </c>
      <c r="E16" s="12" t="s">
        <v>170</v>
      </c>
      <c r="G16" s="12" t="s">
        <v>153</v>
      </c>
      <c r="I16" s="12">
        <v>20</v>
      </c>
      <c r="K16" s="13">
        <v>334110000000</v>
      </c>
      <c r="M16" s="13">
        <v>0</v>
      </c>
      <c r="O16" s="13">
        <v>0</v>
      </c>
      <c r="Q16" s="13">
        <v>334110000000</v>
      </c>
      <c r="S16" s="12" t="s">
        <v>171</v>
      </c>
    </row>
    <row r="17" spans="1:19" ht="18.75" x14ac:dyDescent="0.45">
      <c r="A17" s="2" t="s">
        <v>161</v>
      </c>
      <c r="C17" s="12" t="s">
        <v>172</v>
      </c>
      <c r="E17" s="12" t="s">
        <v>170</v>
      </c>
      <c r="G17" s="12" t="s">
        <v>173</v>
      </c>
      <c r="I17" s="12">
        <v>18</v>
      </c>
      <c r="K17" s="13">
        <v>267000000000</v>
      </c>
      <c r="M17" s="13">
        <v>0</v>
      </c>
      <c r="O17" s="13">
        <v>0</v>
      </c>
      <c r="Q17" s="13">
        <v>267000000000</v>
      </c>
      <c r="S17" s="12" t="s">
        <v>174</v>
      </c>
    </row>
    <row r="18" spans="1:19" ht="18.75" x14ac:dyDescent="0.45">
      <c r="A18" s="2" t="s">
        <v>161</v>
      </c>
      <c r="C18" s="12" t="s">
        <v>175</v>
      </c>
      <c r="E18" s="12" t="s">
        <v>170</v>
      </c>
      <c r="G18" s="12" t="s">
        <v>176</v>
      </c>
      <c r="I18" s="12">
        <v>19</v>
      </c>
      <c r="K18" s="13">
        <v>140000000000</v>
      </c>
      <c r="M18" s="13">
        <v>0</v>
      </c>
      <c r="O18" s="13">
        <v>0</v>
      </c>
      <c r="Q18" s="13">
        <v>140000000000</v>
      </c>
      <c r="S18" s="12" t="s">
        <v>177</v>
      </c>
    </row>
    <row r="19" spans="1:19" ht="18.75" x14ac:dyDescent="0.45">
      <c r="A19" s="2" t="s">
        <v>161</v>
      </c>
      <c r="C19" s="12" t="s">
        <v>178</v>
      </c>
      <c r="E19" s="12" t="s">
        <v>170</v>
      </c>
      <c r="G19" s="12" t="s">
        <v>179</v>
      </c>
      <c r="I19" s="12">
        <v>18</v>
      </c>
      <c r="K19" s="13">
        <v>700000000000</v>
      </c>
      <c r="M19" s="13">
        <v>0</v>
      </c>
      <c r="O19" s="13">
        <v>0</v>
      </c>
      <c r="Q19" s="13">
        <v>700000000000</v>
      </c>
      <c r="S19" s="12" t="s">
        <v>180</v>
      </c>
    </row>
    <row r="20" spans="1:19" ht="18.75" x14ac:dyDescent="0.45">
      <c r="A20" s="2" t="s">
        <v>181</v>
      </c>
      <c r="C20" s="12" t="s">
        <v>182</v>
      </c>
      <c r="E20" s="12" t="s">
        <v>152</v>
      </c>
      <c r="G20" s="12" t="s">
        <v>183</v>
      </c>
      <c r="I20" s="12">
        <v>8</v>
      </c>
      <c r="K20" s="13">
        <v>3822492398</v>
      </c>
      <c r="M20" s="13">
        <v>6879456504</v>
      </c>
      <c r="O20" s="13">
        <v>10700652870</v>
      </c>
      <c r="Q20" s="13">
        <v>1296032</v>
      </c>
      <c r="S20" s="12" t="s">
        <v>18</v>
      </c>
    </row>
    <row r="21" spans="1:19" ht="18.75" x14ac:dyDescent="0.45">
      <c r="A21" s="2" t="s">
        <v>181</v>
      </c>
      <c r="C21" s="12" t="s">
        <v>184</v>
      </c>
      <c r="E21" s="12" t="s">
        <v>170</v>
      </c>
      <c r="G21" s="12" t="s">
        <v>183</v>
      </c>
      <c r="I21" s="12">
        <v>20</v>
      </c>
      <c r="K21" s="13">
        <v>250000000000</v>
      </c>
      <c r="M21" s="13">
        <v>0</v>
      </c>
      <c r="O21" s="13">
        <v>0</v>
      </c>
      <c r="Q21" s="13">
        <v>250000000000</v>
      </c>
      <c r="S21" s="12" t="s">
        <v>185</v>
      </c>
    </row>
    <row r="22" spans="1:19" ht="18.75" x14ac:dyDescent="0.45">
      <c r="A22" s="2" t="s">
        <v>186</v>
      </c>
      <c r="C22" s="12" t="s">
        <v>187</v>
      </c>
      <c r="E22" s="12" t="s">
        <v>152</v>
      </c>
      <c r="G22" s="12" t="s">
        <v>188</v>
      </c>
      <c r="I22" s="12">
        <v>0</v>
      </c>
      <c r="K22" s="13">
        <v>1598835</v>
      </c>
      <c r="M22" s="13">
        <v>80440335192</v>
      </c>
      <c r="O22" s="13">
        <v>69786750000</v>
      </c>
      <c r="Q22" s="13">
        <v>10655184027</v>
      </c>
      <c r="S22" s="12" t="s">
        <v>189</v>
      </c>
    </row>
    <row r="23" spans="1:19" ht="18.75" x14ac:dyDescent="0.45">
      <c r="A23" s="2" t="s">
        <v>190</v>
      </c>
      <c r="C23" s="12" t="s">
        <v>191</v>
      </c>
      <c r="E23" s="12" t="s">
        <v>152</v>
      </c>
      <c r="G23" s="12" t="s">
        <v>192</v>
      </c>
      <c r="I23" s="12">
        <v>0</v>
      </c>
      <c r="K23" s="13">
        <v>1958425</v>
      </c>
      <c r="M23" s="13">
        <v>25479468634</v>
      </c>
      <c r="O23" s="13">
        <v>25480250000</v>
      </c>
      <c r="Q23" s="13">
        <v>1177059</v>
      </c>
      <c r="S23" s="12" t="s">
        <v>18</v>
      </c>
    </row>
    <row r="24" spans="1:19" ht="18.75" x14ac:dyDescent="0.45">
      <c r="A24" s="2" t="s">
        <v>186</v>
      </c>
      <c r="C24" s="12" t="s">
        <v>193</v>
      </c>
      <c r="E24" s="12" t="s">
        <v>170</v>
      </c>
      <c r="G24" s="12" t="s">
        <v>194</v>
      </c>
      <c r="I24" s="12">
        <v>21</v>
      </c>
      <c r="K24" s="13">
        <v>1430000000000</v>
      </c>
      <c r="M24" s="13">
        <v>0</v>
      </c>
      <c r="O24" s="13">
        <v>0</v>
      </c>
      <c r="Q24" s="13">
        <v>1430000000000</v>
      </c>
      <c r="S24" s="12" t="s">
        <v>195</v>
      </c>
    </row>
    <row r="25" spans="1:19" ht="18.75" x14ac:dyDescent="0.45">
      <c r="A25" s="2" t="s">
        <v>196</v>
      </c>
      <c r="C25" s="12" t="s">
        <v>197</v>
      </c>
      <c r="E25" s="12" t="s">
        <v>170</v>
      </c>
      <c r="G25" s="12" t="s">
        <v>194</v>
      </c>
      <c r="I25" s="12">
        <v>18</v>
      </c>
      <c r="K25" s="13">
        <v>480000000000</v>
      </c>
      <c r="M25" s="13">
        <v>0</v>
      </c>
      <c r="O25" s="13">
        <v>200000000000</v>
      </c>
      <c r="Q25" s="13">
        <v>280000000000</v>
      </c>
      <c r="S25" s="12" t="s">
        <v>198</v>
      </c>
    </row>
    <row r="26" spans="1:19" ht="18.75" x14ac:dyDescent="0.45">
      <c r="A26" s="2" t="s">
        <v>186</v>
      </c>
      <c r="C26" s="12" t="s">
        <v>199</v>
      </c>
      <c r="E26" s="12" t="s">
        <v>170</v>
      </c>
      <c r="G26" s="12" t="s">
        <v>200</v>
      </c>
      <c r="I26" s="12">
        <v>21</v>
      </c>
      <c r="K26" s="13">
        <v>1498000000000</v>
      </c>
      <c r="M26" s="13">
        <v>0</v>
      </c>
      <c r="O26" s="13">
        <v>0</v>
      </c>
      <c r="Q26" s="13">
        <v>1498000000000</v>
      </c>
      <c r="S26" s="12" t="s">
        <v>201</v>
      </c>
    </row>
    <row r="27" spans="1:19" ht="18.75" x14ac:dyDescent="0.45">
      <c r="A27" s="2" t="s">
        <v>190</v>
      </c>
      <c r="C27" s="12" t="s">
        <v>202</v>
      </c>
      <c r="E27" s="12" t="s">
        <v>170</v>
      </c>
      <c r="G27" s="12" t="s">
        <v>203</v>
      </c>
      <c r="I27" s="12">
        <v>20</v>
      </c>
      <c r="K27" s="13">
        <v>1500000000000</v>
      </c>
      <c r="M27" s="13">
        <v>0</v>
      </c>
      <c r="O27" s="13">
        <v>0</v>
      </c>
      <c r="Q27" s="13">
        <v>1500000000000</v>
      </c>
      <c r="S27" s="12" t="s">
        <v>204</v>
      </c>
    </row>
    <row r="28" spans="1:19" ht="18.75" x14ac:dyDescent="0.45">
      <c r="A28" s="2" t="s">
        <v>181</v>
      </c>
      <c r="C28" s="12" t="s">
        <v>205</v>
      </c>
      <c r="E28" s="12" t="s">
        <v>170</v>
      </c>
      <c r="G28" s="12" t="s">
        <v>206</v>
      </c>
      <c r="I28" s="12">
        <v>20</v>
      </c>
      <c r="K28" s="13">
        <v>200000000000</v>
      </c>
      <c r="M28" s="13">
        <v>0</v>
      </c>
      <c r="O28" s="13">
        <v>0</v>
      </c>
      <c r="Q28" s="13">
        <v>200000000000</v>
      </c>
      <c r="S28" s="12" t="s">
        <v>207</v>
      </c>
    </row>
    <row r="29" spans="1:19" ht="18.75" thickBot="1" x14ac:dyDescent="0.45">
      <c r="K29" s="14">
        <f>SUM(K8:K28)</f>
        <v>6937879030901</v>
      </c>
      <c r="M29" s="14">
        <f>SUM(M8:M28)</f>
        <v>915730235076</v>
      </c>
      <c r="O29" s="14">
        <f>SUM(O8:O28)</f>
        <v>901269723039</v>
      </c>
      <c r="Q29" s="14">
        <f>SUM(Q8:Q28)</f>
        <v>6952339542938</v>
      </c>
    </row>
    <row r="30" spans="1:19" ht="18.75" thickTop="1" x14ac:dyDescent="0.4"/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3"/>
  <sheetViews>
    <sheetView rightToLeft="1" workbookViewId="0">
      <selection activeCell="Q48" sqref="Q48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4" bestFit="1" customWidth="1"/>
    <col min="4" max="4" width="1" style="4" customWidth="1"/>
    <col min="5" max="5" width="19.5703125" style="4" bestFit="1" customWidth="1"/>
    <col min="6" max="6" width="1" style="4" customWidth="1"/>
    <col min="7" max="7" width="11.5703125" style="4" bestFit="1" customWidth="1"/>
    <col min="8" max="8" width="1" style="4" customWidth="1"/>
    <col min="9" max="9" width="13.42578125" style="4" bestFit="1" customWidth="1"/>
    <col min="10" max="10" width="1" style="4" customWidth="1"/>
    <col min="11" max="11" width="15.28515625" style="4" bestFit="1" customWidth="1"/>
    <col min="12" max="12" width="1" style="4" customWidth="1"/>
    <col min="13" max="13" width="16" style="4" bestFit="1" customWidth="1"/>
    <col min="14" max="14" width="1" style="4" customWidth="1"/>
    <col min="15" max="15" width="14.5703125" style="4" bestFit="1" customWidth="1"/>
    <col min="16" max="16" width="1" style="4" customWidth="1"/>
    <col min="17" max="17" width="15.28515625" style="4" bestFit="1" customWidth="1"/>
    <col min="18" max="18" width="1" style="4" customWidth="1"/>
    <col min="19" max="19" width="16" style="4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7.75" x14ac:dyDescent="0.4">
      <c r="A3" s="39" t="s">
        <v>208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19" ht="27.75" x14ac:dyDescent="0.4">
      <c r="A6" s="44"/>
      <c r="B6" s="44"/>
      <c r="C6" s="44"/>
      <c r="D6" s="44"/>
      <c r="E6" s="44"/>
      <c r="F6" s="44"/>
      <c r="G6" s="44"/>
      <c r="I6" s="41" t="s">
        <v>209</v>
      </c>
      <c r="J6" s="41" t="s">
        <v>209</v>
      </c>
      <c r="K6" s="41" t="s">
        <v>209</v>
      </c>
      <c r="L6" s="41" t="s">
        <v>209</v>
      </c>
      <c r="M6" s="41" t="s">
        <v>209</v>
      </c>
      <c r="O6" s="41" t="s">
        <v>210</v>
      </c>
      <c r="P6" s="41" t="s">
        <v>210</v>
      </c>
      <c r="Q6" s="41" t="s">
        <v>210</v>
      </c>
      <c r="R6" s="41" t="s">
        <v>210</v>
      </c>
      <c r="S6" s="41" t="s">
        <v>210</v>
      </c>
    </row>
    <row r="7" spans="1:19" ht="27.75" x14ac:dyDescent="0.4">
      <c r="A7" s="16" t="s">
        <v>211</v>
      </c>
      <c r="C7" s="16" t="s">
        <v>212</v>
      </c>
      <c r="E7" s="16" t="s">
        <v>52</v>
      </c>
      <c r="G7" s="16" t="s">
        <v>53</v>
      </c>
      <c r="I7" s="17" t="s">
        <v>213</v>
      </c>
      <c r="K7" s="17" t="s">
        <v>214</v>
      </c>
      <c r="M7" s="17" t="s">
        <v>215</v>
      </c>
      <c r="O7" s="17" t="s">
        <v>213</v>
      </c>
      <c r="Q7" s="17" t="s">
        <v>214</v>
      </c>
      <c r="S7" s="43" t="s">
        <v>215</v>
      </c>
    </row>
    <row r="8" spans="1:19" ht="18.75" x14ac:dyDescent="0.45">
      <c r="A8" s="2" t="s">
        <v>102</v>
      </c>
      <c r="C8" s="4" t="s">
        <v>300</v>
      </c>
      <c r="E8" s="4" t="s">
        <v>104</v>
      </c>
      <c r="G8" s="8">
        <v>16</v>
      </c>
      <c r="I8" s="6">
        <v>7191927689</v>
      </c>
      <c r="J8" s="6"/>
      <c r="K8" s="6">
        <v>0</v>
      </c>
      <c r="L8" s="6"/>
      <c r="M8" s="6">
        <v>7191927689</v>
      </c>
      <c r="N8" s="6"/>
      <c r="O8" s="6">
        <v>62959165186</v>
      </c>
      <c r="P8" s="6"/>
      <c r="Q8" s="6">
        <v>0</v>
      </c>
      <c r="R8" s="6"/>
      <c r="S8" s="6">
        <v>62959165186</v>
      </c>
    </row>
    <row r="9" spans="1:19" ht="18.75" x14ac:dyDescent="0.45">
      <c r="A9" s="2" t="s">
        <v>109</v>
      </c>
      <c r="C9" s="4" t="s">
        <v>300</v>
      </c>
      <c r="E9" s="4" t="s">
        <v>111</v>
      </c>
      <c r="G9" s="8">
        <v>19</v>
      </c>
      <c r="I9" s="6">
        <v>5085072544</v>
      </c>
      <c r="J9" s="6"/>
      <c r="K9" s="6">
        <v>0</v>
      </c>
      <c r="L9" s="6"/>
      <c r="M9" s="6">
        <v>5085072544</v>
      </c>
      <c r="N9" s="6"/>
      <c r="O9" s="6">
        <v>48154345730</v>
      </c>
      <c r="P9" s="6"/>
      <c r="Q9" s="6">
        <v>0</v>
      </c>
      <c r="R9" s="6"/>
      <c r="S9" s="6">
        <v>48154345730</v>
      </c>
    </row>
    <row r="10" spans="1:19" ht="18.75" x14ac:dyDescent="0.45">
      <c r="A10" s="2" t="s">
        <v>98</v>
      </c>
      <c r="C10" s="4" t="s">
        <v>300</v>
      </c>
      <c r="E10" s="4" t="s">
        <v>100</v>
      </c>
      <c r="G10" s="8">
        <v>17</v>
      </c>
      <c r="I10" s="6">
        <v>1493519440</v>
      </c>
      <c r="J10" s="6"/>
      <c r="K10" s="6">
        <v>0</v>
      </c>
      <c r="L10" s="6"/>
      <c r="M10" s="6">
        <v>1493519440</v>
      </c>
      <c r="N10" s="6"/>
      <c r="O10" s="6">
        <v>12952126672</v>
      </c>
      <c r="P10" s="6"/>
      <c r="Q10" s="6">
        <v>0</v>
      </c>
      <c r="R10" s="6"/>
      <c r="S10" s="6">
        <v>12952126672</v>
      </c>
    </row>
    <row r="11" spans="1:19" ht="18.75" x14ac:dyDescent="0.45">
      <c r="A11" s="2" t="s">
        <v>216</v>
      </c>
      <c r="C11" s="4" t="s">
        <v>300</v>
      </c>
      <c r="E11" s="4" t="s">
        <v>217</v>
      </c>
      <c r="G11" s="8">
        <v>20</v>
      </c>
      <c r="I11" s="6">
        <v>0</v>
      </c>
      <c r="J11" s="6"/>
      <c r="K11" s="6">
        <v>0</v>
      </c>
      <c r="L11" s="6"/>
      <c r="M11" s="6">
        <v>0</v>
      </c>
      <c r="N11" s="6"/>
      <c r="O11" s="6">
        <v>18237259428</v>
      </c>
      <c r="P11" s="6"/>
      <c r="Q11" s="6">
        <v>0</v>
      </c>
      <c r="R11" s="6"/>
      <c r="S11" s="6">
        <v>18237259428</v>
      </c>
    </row>
    <row r="12" spans="1:19" ht="18.75" x14ac:dyDescent="0.45">
      <c r="A12" s="2" t="s">
        <v>80</v>
      </c>
      <c r="C12" s="4" t="s">
        <v>300</v>
      </c>
      <c r="E12" s="4" t="s">
        <v>82</v>
      </c>
      <c r="G12" s="8">
        <v>15</v>
      </c>
      <c r="I12" s="6">
        <v>16329598826</v>
      </c>
      <c r="J12" s="6"/>
      <c r="K12" s="6">
        <v>0</v>
      </c>
      <c r="L12" s="6"/>
      <c r="M12" s="6">
        <v>16329598826</v>
      </c>
      <c r="N12" s="6"/>
      <c r="O12" s="6">
        <v>75989920519</v>
      </c>
      <c r="P12" s="6"/>
      <c r="Q12" s="6">
        <v>0</v>
      </c>
      <c r="R12" s="6"/>
      <c r="S12" s="6">
        <v>75989920519</v>
      </c>
    </row>
    <row r="13" spans="1:19" ht="18.75" x14ac:dyDescent="0.45">
      <c r="A13" s="2" t="s">
        <v>84</v>
      </c>
      <c r="C13" s="4" t="s">
        <v>300</v>
      </c>
      <c r="E13" s="4" t="s">
        <v>85</v>
      </c>
      <c r="G13" s="8">
        <v>15</v>
      </c>
      <c r="I13" s="6">
        <v>16329598826</v>
      </c>
      <c r="J13" s="6"/>
      <c r="K13" s="6">
        <v>0</v>
      </c>
      <c r="L13" s="6"/>
      <c r="M13" s="6">
        <v>16329598826</v>
      </c>
      <c r="N13" s="6"/>
      <c r="O13" s="6">
        <v>60988164079</v>
      </c>
      <c r="P13" s="6"/>
      <c r="Q13" s="6">
        <v>0</v>
      </c>
      <c r="R13" s="6"/>
      <c r="S13" s="6">
        <v>60988164079</v>
      </c>
    </row>
    <row r="14" spans="1:19" ht="18.75" x14ac:dyDescent="0.45">
      <c r="A14" s="2" t="s">
        <v>55</v>
      </c>
      <c r="C14" s="4" t="s">
        <v>300</v>
      </c>
      <c r="E14" s="4" t="s">
        <v>58</v>
      </c>
      <c r="G14" s="8">
        <v>18</v>
      </c>
      <c r="I14" s="6">
        <v>2336762274</v>
      </c>
      <c r="J14" s="6"/>
      <c r="K14" s="6">
        <v>0</v>
      </c>
      <c r="L14" s="6"/>
      <c r="M14" s="6">
        <v>2336762274</v>
      </c>
      <c r="N14" s="6"/>
      <c r="O14" s="6">
        <v>20932035613</v>
      </c>
      <c r="P14" s="6"/>
      <c r="Q14" s="6">
        <v>0</v>
      </c>
      <c r="R14" s="6"/>
      <c r="S14" s="6">
        <v>20932035613</v>
      </c>
    </row>
    <row r="15" spans="1:19" ht="18.75" x14ac:dyDescent="0.45">
      <c r="A15" s="2" t="s">
        <v>120</v>
      </c>
      <c r="C15" s="4" t="s">
        <v>300</v>
      </c>
      <c r="E15" s="4" t="s">
        <v>123</v>
      </c>
      <c r="G15" s="8">
        <v>18</v>
      </c>
      <c r="I15" s="6">
        <v>30560054789</v>
      </c>
      <c r="J15" s="6"/>
      <c r="K15" s="6">
        <v>0</v>
      </c>
      <c r="L15" s="6"/>
      <c r="M15" s="6">
        <v>30560054789</v>
      </c>
      <c r="N15" s="6"/>
      <c r="O15" s="6">
        <v>70978191768</v>
      </c>
      <c r="P15" s="6"/>
      <c r="Q15" s="6">
        <v>0</v>
      </c>
      <c r="R15" s="6"/>
      <c r="S15" s="6">
        <v>70978191768</v>
      </c>
    </row>
    <row r="16" spans="1:19" ht="18.75" x14ac:dyDescent="0.45">
      <c r="A16" s="2" t="s">
        <v>125</v>
      </c>
      <c r="C16" s="4" t="s">
        <v>300</v>
      </c>
      <c r="E16" s="4" t="s">
        <v>127</v>
      </c>
      <c r="G16" s="8">
        <v>18</v>
      </c>
      <c r="I16" s="6">
        <v>30575327156</v>
      </c>
      <c r="J16" s="6"/>
      <c r="K16" s="6">
        <v>0</v>
      </c>
      <c r="L16" s="6"/>
      <c r="M16" s="6">
        <v>30575327156</v>
      </c>
      <c r="N16" s="6"/>
      <c r="O16" s="6">
        <v>111345167452</v>
      </c>
      <c r="P16" s="6"/>
      <c r="Q16" s="6">
        <v>0</v>
      </c>
      <c r="R16" s="6"/>
      <c r="S16" s="6">
        <v>111345167452</v>
      </c>
    </row>
    <row r="17" spans="1:19" ht="18.75" x14ac:dyDescent="0.45">
      <c r="A17" s="2" t="s">
        <v>117</v>
      </c>
      <c r="C17" s="4" t="s">
        <v>300</v>
      </c>
      <c r="E17" s="4" t="s">
        <v>119</v>
      </c>
      <c r="G17" s="8">
        <v>18.5</v>
      </c>
      <c r="I17" s="6">
        <v>139482</v>
      </c>
      <c r="J17" s="6"/>
      <c r="K17" s="6">
        <v>0</v>
      </c>
      <c r="L17" s="6"/>
      <c r="M17" s="6">
        <v>139482</v>
      </c>
      <c r="N17" s="6"/>
      <c r="O17" s="6">
        <v>1078134</v>
      </c>
      <c r="P17" s="6"/>
      <c r="Q17" s="6">
        <v>0</v>
      </c>
      <c r="R17" s="6"/>
      <c r="S17" s="6">
        <v>1078134</v>
      </c>
    </row>
    <row r="18" spans="1:19" ht="18.75" x14ac:dyDescent="0.45">
      <c r="A18" s="2" t="s">
        <v>94</v>
      </c>
      <c r="C18" s="4" t="s">
        <v>300</v>
      </c>
      <c r="E18" s="4" t="s">
        <v>96</v>
      </c>
      <c r="G18" s="8">
        <v>18</v>
      </c>
      <c r="I18" s="6">
        <v>52322058</v>
      </c>
      <c r="J18" s="6"/>
      <c r="K18" s="6">
        <v>0</v>
      </c>
      <c r="L18" s="6"/>
      <c r="M18" s="6">
        <v>52322058</v>
      </c>
      <c r="N18" s="6"/>
      <c r="O18" s="6">
        <v>65056288</v>
      </c>
      <c r="P18" s="6"/>
      <c r="Q18" s="6">
        <v>0</v>
      </c>
      <c r="R18" s="6"/>
      <c r="S18" s="6">
        <v>65056288</v>
      </c>
    </row>
    <row r="19" spans="1:19" ht="18.75" x14ac:dyDescent="0.45">
      <c r="A19" s="2" t="s">
        <v>90</v>
      </c>
      <c r="C19" s="4" t="s">
        <v>300</v>
      </c>
      <c r="E19" s="4" t="s">
        <v>92</v>
      </c>
      <c r="G19" s="8">
        <v>15</v>
      </c>
      <c r="I19" s="6">
        <v>13261714</v>
      </c>
      <c r="J19" s="6"/>
      <c r="K19" s="6">
        <v>0</v>
      </c>
      <c r="L19" s="6"/>
      <c r="M19" s="6">
        <v>13261714</v>
      </c>
      <c r="N19" s="6"/>
      <c r="O19" s="6">
        <v>61170881</v>
      </c>
      <c r="P19" s="6"/>
      <c r="Q19" s="6">
        <v>0</v>
      </c>
      <c r="R19" s="6"/>
      <c r="S19" s="6">
        <v>61170881</v>
      </c>
    </row>
    <row r="20" spans="1:19" ht="18.75" x14ac:dyDescent="0.45">
      <c r="A20" s="2" t="s">
        <v>86</v>
      </c>
      <c r="C20" s="4" t="s">
        <v>300</v>
      </c>
      <c r="E20" s="4" t="s">
        <v>88</v>
      </c>
      <c r="G20" s="8">
        <v>17</v>
      </c>
      <c r="I20" s="6">
        <v>21941358866</v>
      </c>
      <c r="J20" s="6"/>
      <c r="K20" s="6">
        <v>0</v>
      </c>
      <c r="L20" s="6"/>
      <c r="M20" s="6">
        <v>21941358866</v>
      </c>
      <c r="N20" s="6"/>
      <c r="O20" s="6">
        <v>172865835172</v>
      </c>
      <c r="P20" s="6"/>
      <c r="Q20" s="6">
        <v>0</v>
      </c>
      <c r="R20" s="6"/>
      <c r="S20" s="6">
        <v>172865835172</v>
      </c>
    </row>
    <row r="21" spans="1:19" ht="18.75" x14ac:dyDescent="0.45">
      <c r="A21" s="2" t="s">
        <v>106</v>
      </c>
      <c r="C21" s="4" t="s">
        <v>300</v>
      </c>
      <c r="E21" s="4" t="s">
        <v>108</v>
      </c>
      <c r="G21" s="8">
        <v>18</v>
      </c>
      <c r="I21" s="6">
        <v>23383393</v>
      </c>
      <c r="J21" s="6"/>
      <c r="K21" s="6">
        <v>0</v>
      </c>
      <c r="L21" s="6"/>
      <c r="M21" s="6">
        <v>23383393</v>
      </c>
      <c r="N21" s="6"/>
      <c r="O21" s="6">
        <v>202258358</v>
      </c>
      <c r="P21" s="6"/>
      <c r="Q21" s="6">
        <v>0</v>
      </c>
      <c r="R21" s="6"/>
      <c r="S21" s="6">
        <v>202258358</v>
      </c>
    </row>
    <row r="22" spans="1:19" ht="18.75" x14ac:dyDescent="0.45">
      <c r="A22" s="2" t="s">
        <v>150</v>
      </c>
      <c r="C22" s="8">
        <v>27</v>
      </c>
      <c r="E22" s="4" t="s">
        <v>300</v>
      </c>
      <c r="G22" s="4">
        <v>0</v>
      </c>
      <c r="I22" s="6">
        <v>6630</v>
      </c>
      <c r="J22" s="6"/>
      <c r="K22" s="6">
        <v>0</v>
      </c>
      <c r="L22" s="6"/>
      <c r="M22" s="6">
        <v>6630</v>
      </c>
      <c r="N22" s="6"/>
      <c r="O22" s="6">
        <v>177725</v>
      </c>
      <c r="P22" s="6"/>
      <c r="Q22" s="6">
        <v>0</v>
      </c>
      <c r="R22" s="6"/>
      <c r="S22" s="6">
        <v>177725</v>
      </c>
    </row>
    <row r="23" spans="1:19" ht="18.75" x14ac:dyDescent="0.45">
      <c r="A23" s="2" t="s">
        <v>158</v>
      </c>
      <c r="C23" s="8">
        <v>30</v>
      </c>
      <c r="E23" s="4" t="s">
        <v>300</v>
      </c>
      <c r="G23" s="4">
        <v>0</v>
      </c>
      <c r="I23" s="6">
        <v>47498163</v>
      </c>
      <c r="J23" s="6"/>
      <c r="K23" s="6">
        <v>0</v>
      </c>
      <c r="L23" s="6"/>
      <c r="M23" s="6">
        <v>47498163</v>
      </c>
      <c r="N23" s="6"/>
      <c r="O23" s="6">
        <v>91080910</v>
      </c>
      <c r="P23" s="6"/>
      <c r="Q23" s="6">
        <v>0</v>
      </c>
      <c r="R23" s="6"/>
      <c r="S23" s="6">
        <v>91080910</v>
      </c>
    </row>
    <row r="24" spans="1:19" ht="18.75" x14ac:dyDescent="0.45">
      <c r="A24" s="2" t="s">
        <v>161</v>
      </c>
      <c r="C24" s="8">
        <v>31</v>
      </c>
      <c r="E24" s="4" t="s">
        <v>300</v>
      </c>
      <c r="G24" s="4">
        <v>0</v>
      </c>
      <c r="I24" s="6">
        <v>7263</v>
      </c>
      <c r="J24" s="6"/>
      <c r="K24" s="6">
        <v>0</v>
      </c>
      <c r="L24" s="6"/>
      <c r="M24" s="6">
        <v>7263</v>
      </c>
      <c r="N24" s="6"/>
      <c r="O24" s="6">
        <v>11690317</v>
      </c>
      <c r="P24" s="6"/>
      <c r="Q24" s="6">
        <v>0</v>
      </c>
      <c r="R24" s="6"/>
      <c r="S24" s="6">
        <v>11690317</v>
      </c>
    </row>
    <row r="25" spans="1:19" ht="18.75" x14ac:dyDescent="0.45">
      <c r="A25" s="2" t="s">
        <v>161</v>
      </c>
      <c r="C25" s="8">
        <v>31</v>
      </c>
      <c r="E25" s="4" t="s">
        <v>300</v>
      </c>
      <c r="G25" s="4">
        <v>20</v>
      </c>
      <c r="I25" s="6">
        <v>0</v>
      </c>
      <c r="J25" s="6"/>
      <c r="K25" s="6">
        <v>0</v>
      </c>
      <c r="L25" s="6"/>
      <c r="M25" s="6">
        <v>0</v>
      </c>
      <c r="N25" s="6"/>
      <c r="O25" s="6">
        <v>191780832</v>
      </c>
      <c r="P25" s="6"/>
      <c r="Q25" s="6">
        <v>0</v>
      </c>
      <c r="R25" s="6"/>
      <c r="S25" s="6">
        <v>191780832</v>
      </c>
    </row>
    <row r="26" spans="1:19" ht="18.75" x14ac:dyDescent="0.45">
      <c r="A26" s="2" t="s">
        <v>161</v>
      </c>
      <c r="C26" s="8">
        <v>31</v>
      </c>
      <c r="E26" s="4" t="s">
        <v>300</v>
      </c>
      <c r="G26" s="4">
        <v>20</v>
      </c>
      <c r="I26" s="6">
        <v>0</v>
      </c>
      <c r="J26" s="6"/>
      <c r="K26" s="6">
        <v>0</v>
      </c>
      <c r="L26" s="6"/>
      <c r="M26" s="6">
        <v>0</v>
      </c>
      <c r="N26" s="6"/>
      <c r="O26" s="6">
        <v>191780832</v>
      </c>
      <c r="P26" s="6"/>
      <c r="Q26" s="6">
        <v>0</v>
      </c>
      <c r="R26" s="6"/>
      <c r="S26" s="6">
        <v>191780832</v>
      </c>
    </row>
    <row r="27" spans="1:19" ht="18.75" x14ac:dyDescent="0.45">
      <c r="A27" s="2" t="s">
        <v>163</v>
      </c>
      <c r="C27" s="8">
        <v>30</v>
      </c>
      <c r="E27" s="4" t="s">
        <v>300</v>
      </c>
      <c r="G27" s="4">
        <v>0</v>
      </c>
      <c r="I27" s="6">
        <v>8584</v>
      </c>
      <c r="J27" s="6"/>
      <c r="K27" s="6">
        <v>0</v>
      </c>
      <c r="L27" s="6"/>
      <c r="M27" s="6">
        <v>8584</v>
      </c>
      <c r="N27" s="6"/>
      <c r="O27" s="6">
        <v>90993</v>
      </c>
      <c r="P27" s="6"/>
      <c r="Q27" s="6">
        <v>0</v>
      </c>
      <c r="R27" s="6"/>
      <c r="S27" s="6">
        <v>90993</v>
      </c>
    </row>
    <row r="28" spans="1:19" ht="18.75" x14ac:dyDescent="0.45">
      <c r="A28" s="2" t="s">
        <v>165</v>
      </c>
      <c r="C28" s="8">
        <v>30</v>
      </c>
      <c r="E28" s="4" t="s">
        <v>300</v>
      </c>
      <c r="G28" s="4">
        <v>0</v>
      </c>
      <c r="I28" s="6">
        <v>6369</v>
      </c>
      <c r="J28" s="6"/>
      <c r="K28" s="6">
        <v>0</v>
      </c>
      <c r="L28" s="6"/>
      <c r="M28" s="6">
        <v>6369</v>
      </c>
      <c r="N28" s="6"/>
      <c r="O28" s="6">
        <v>132506</v>
      </c>
      <c r="P28" s="6"/>
      <c r="Q28" s="6">
        <v>0</v>
      </c>
      <c r="R28" s="6"/>
      <c r="S28" s="6">
        <v>132506</v>
      </c>
    </row>
    <row r="29" spans="1:19" ht="18.75" x14ac:dyDescent="0.45">
      <c r="A29" s="2" t="s">
        <v>167</v>
      </c>
      <c r="C29" s="8">
        <v>30</v>
      </c>
      <c r="E29" s="4" t="s">
        <v>300</v>
      </c>
      <c r="G29" s="4">
        <v>0</v>
      </c>
      <c r="I29" s="6">
        <v>0</v>
      </c>
      <c r="J29" s="6"/>
      <c r="K29" s="6">
        <v>0</v>
      </c>
      <c r="L29" s="6"/>
      <c r="M29" s="6">
        <v>0</v>
      </c>
      <c r="N29" s="6"/>
      <c r="O29" s="6">
        <v>9850</v>
      </c>
      <c r="P29" s="6"/>
      <c r="Q29" s="6">
        <v>0</v>
      </c>
      <c r="R29" s="6"/>
      <c r="S29" s="6">
        <v>9850</v>
      </c>
    </row>
    <row r="30" spans="1:19" ht="18.75" x14ac:dyDescent="0.45">
      <c r="A30" s="2" t="s">
        <v>165</v>
      </c>
      <c r="C30" s="8">
        <v>31</v>
      </c>
      <c r="E30" s="4" t="s">
        <v>300</v>
      </c>
      <c r="G30" s="4">
        <v>20</v>
      </c>
      <c r="I30" s="6">
        <v>5675293132</v>
      </c>
      <c r="J30" s="6"/>
      <c r="K30" s="6">
        <v>0</v>
      </c>
      <c r="L30" s="6"/>
      <c r="M30" s="6">
        <v>5675293132</v>
      </c>
      <c r="N30" s="6"/>
      <c r="O30" s="6">
        <v>52666224591</v>
      </c>
      <c r="P30" s="6"/>
      <c r="Q30" s="6">
        <v>0</v>
      </c>
      <c r="R30" s="6"/>
      <c r="S30" s="6">
        <v>52666224591</v>
      </c>
    </row>
    <row r="31" spans="1:19" ht="18.75" x14ac:dyDescent="0.45">
      <c r="A31" s="2" t="s">
        <v>161</v>
      </c>
      <c r="C31" s="8">
        <v>14</v>
      </c>
      <c r="E31" s="4" t="s">
        <v>300</v>
      </c>
      <c r="G31" s="4">
        <v>18</v>
      </c>
      <c r="I31" s="6">
        <v>4081808192</v>
      </c>
      <c r="J31" s="6"/>
      <c r="K31" s="6">
        <v>0</v>
      </c>
      <c r="L31" s="6"/>
      <c r="M31" s="6">
        <v>4081808192</v>
      </c>
      <c r="N31" s="6"/>
      <c r="O31" s="6">
        <v>57101917685</v>
      </c>
      <c r="P31" s="6"/>
      <c r="Q31" s="6">
        <v>16251107</v>
      </c>
      <c r="R31" s="6"/>
      <c r="S31" s="6">
        <v>57085666578</v>
      </c>
    </row>
    <row r="32" spans="1:19" ht="18.75" x14ac:dyDescent="0.45">
      <c r="A32" s="2" t="s">
        <v>196</v>
      </c>
      <c r="C32" s="8">
        <v>5</v>
      </c>
      <c r="E32" s="4" t="s">
        <v>300</v>
      </c>
      <c r="G32" s="4">
        <v>18</v>
      </c>
      <c r="I32" s="6">
        <v>0</v>
      </c>
      <c r="J32" s="6"/>
      <c r="K32" s="6">
        <v>0</v>
      </c>
      <c r="L32" s="6"/>
      <c r="M32" s="6">
        <v>0</v>
      </c>
      <c r="N32" s="6"/>
      <c r="O32" s="6">
        <v>38633424538</v>
      </c>
      <c r="P32" s="6"/>
      <c r="Q32" s="6">
        <v>2635546</v>
      </c>
      <c r="R32" s="6"/>
      <c r="S32" s="6">
        <v>38630788992</v>
      </c>
    </row>
    <row r="33" spans="1:19" ht="18.75" x14ac:dyDescent="0.45">
      <c r="A33" s="2" t="s">
        <v>161</v>
      </c>
      <c r="C33" s="8">
        <v>6</v>
      </c>
      <c r="E33" s="4" t="s">
        <v>300</v>
      </c>
      <c r="G33" s="4">
        <v>19</v>
      </c>
      <c r="I33" s="6">
        <v>2259178072</v>
      </c>
      <c r="J33" s="6"/>
      <c r="K33" s="6">
        <v>0</v>
      </c>
      <c r="L33" s="6"/>
      <c r="M33" s="6">
        <v>2259178072</v>
      </c>
      <c r="N33" s="6"/>
      <c r="O33" s="6">
        <v>19676712240</v>
      </c>
      <c r="P33" s="6"/>
      <c r="Q33" s="6">
        <v>5672656</v>
      </c>
      <c r="R33" s="6"/>
      <c r="S33" s="6">
        <v>19671039584</v>
      </c>
    </row>
    <row r="34" spans="1:19" ht="18.75" x14ac:dyDescent="0.45">
      <c r="A34" s="2" t="s">
        <v>161</v>
      </c>
      <c r="C34" s="8">
        <v>19</v>
      </c>
      <c r="E34" s="4" t="s">
        <v>300</v>
      </c>
      <c r="G34" s="4">
        <v>18</v>
      </c>
      <c r="I34" s="6">
        <v>10701369849</v>
      </c>
      <c r="J34" s="6"/>
      <c r="K34" s="6">
        <v>0</v>
      </c>
      <c r="L34" s="6"/>
      <c r="M34" s="6">
        <v>10701369849</v>
      </c>
      <c r="N34" s="6"/>
      <c r="O34" s="6">
        <v>78323287642</v>
      </c>
      <c r="P34" s="6"/>
      <c r="Q34" s="6">
        <v>41658530</v>
      </c>
      <c r="R34" s="6"/>
      <c r="S34" s="6">
        <v>78281629112</v>
      </c>
    </row>
    <row r="35" spans="1:19" ht="18.75" x14ac:dyDescent="0.45">
      <c r="A35" s="2" t="s">
        <v>181</v>
      </c>
      <c r="C35" s="8">
        <v>28</v>
      </c>
      <c r="E35" s="4" t="s">
        <v>300</v>
      </c>
      <c r="G35" s="4">
        <v>8</v>
      </c>
      <c r="I35" s="6">
        <v>340802</v>
      </c>
      <c r="J35" s="6"/>
      <c r="K35" s="6">
        <v>2051</v>
      </c>
      <c r="L35" s="6"/>
      <c r="M35" s="6">
        <v>338751</v>
      </c>
      <c r="N35" s="6"/>
      <c r="O35" s="6">
        <v>2862521</v>
      </c>
      <c r="P35" s="6"/>
      <c r="Q35" s="6">
        <v>17384</v>
      </c>
      <c r="R35" s="6"/>
      <c r="S35" s="6">
        <v>2845137</v>
      </c>
    </row>
    <row r="36" spans="1:19" ht="18.75" x14ac:dyDescent="0.45">
      <c r="A36" s="2" t="s">
        <v>181</v>
      </c>
      <c r="C36" s="8">
        <v>28</v>
      </c>
      <c r="E36" s="4" t="s">
        <v>300</v>
      </c>
      <c r="G36" s="4">
        <v>20</v>
      </c>
      <c r="I36" s="6">
        <v>4246575331</v>
      </c>
      <c r="J36" s="6"/>
      <c r="K36" s="6">
        <v>6416843</v>
      </c>
      <c r="L36" s="6"/>
      <c r="M36" s="6">
        <v>4240158488</v>
      </c>
      <c r="N36" s="6"/>
      <c r="O36" s="6">
        <v>51671232768</v>
      </c>
      <c r="P36" s="6"/>
      <c r="Q36" s="6">
        <v>9066377</v>
      </c>
      <c r="R36" s="6"/>
      <c r="S36" s="6">
        <v>51662166391</v>
      </c>
    </row>
    <row r="37" spans="1:19" ht="18.75" x14ac:dyDescent="0.45">
      <c r="A37" s="2" t="s">
        <v>186</v>
      </c>
      <c r="C37" s="8">
        <v>11</v>
      </c>
      <c r="E37" s="4" t="s">
        <v>300</v>
      </c>
      <c r="G37" s="4">
        <v>22</v>
      </c>
      <c r="I37" s="6">
        <v>0</v>
      </c>
      <c r="J37" s="6"/>
      <c r="K37" s="6">
        <v>0</v>
      </c>
      <c r="L37" s="6"/>
      <c r="M37" s="6">
        <v>0</v>
      </c>
      <c r="N37" s="6"/>
      <c r="O37" s="6">
        <v>1133150684</v>
      </c>
      <c r="P37" s="6"/>
      <c r="Q37" s="6">
        <v>0</v>
      </c>
      <c r="R37" s="6"/>
      <c r="S37" s="6">
        <v>1133150684</v>
      </c>
    </row>
    <row r="38" spans="1:19" ht="18.75" x14ac:dyDescent="0.45">
      <c r="A38" s="2" t="s">
        <v>186</v>
      </c>
      <c r="C38" s="8">
        <v>11</v>
      </c>
      <c r="E38" s="4" t="s">
        <v>300</v>
      </c>
      <c r="G38" s="4">
        <v>0</v>
      </c>
      <c r="I38" s="6">
        <v>6423</v>
      </c>
      <c r="J38" s="6"/>
      <c r="K38" s="6">
        <v>0</v>
      </c>
      <c r="L38" s="6"/>
      <c r="M38" s="6">
        <v>6423</v>
      </c>
      <c r="N38" s="6"/>
      <c r="O38" s="6">
        <v>19161</v>
      </c>
      <c r="P38" s="6"/>
      <c r="Q38" s="6">
        <v>0</v>
      </c>
      <c r="R38" s="6"/>
      <c r="S38" s="6">
        <v>19161</v>
      </c>
    </row>
    <row r="39" spans="1:19" ht="18.75" x14ac:dyDescent="0.45">
      <c r="A39" s="2" t="s">
        <v>190</v>
      </c>
      <c r="C39" s="8">
        <v>6</v>
      </c>
      <c r="E39" s="4" t="s">
        <v>300</v>
      </c>
      <c r="G39" s="4">
        <v>0</v>
      </c>
      <c r="I39" s="6">
        <v>16579</v>
      </c>
      <c r="J39" s="6"/>
      <c r="K39" s="6">
        <v>0</v>
      </c>
      <c r="L39" s="6"/>
      <c r="M39" s="6">
        <v>16579</v>
      </c>
      <c r="N39" s="6"/>
      <c r="O39" s="6">
        <v>22949</v>
      </c>
      <c r="P39" s="6"/>
      <c r="Q39" s="6">
        <v>0</v>
      </c>
      <c r="R39" s="6"/>
      <c r="S39" s="6">
        <v>22949</v>
      </c>
    </row>
    <row r="40" spans="1:19" ht="18.75" x14ac:dyDescent="0.45">
      <c r="A40" s="2" t="s">
        <v>190</v>
      </c>
      <c r="C40" s="8">
        <v>7</v>
      </c>
      <c r="E40" s="4" t="s">
        <v>300</v>
      </c>
      <c r="G40" s="4">
        <v>20</v>
      </c>
      <c r="I40" s="6">
        <v>0</v>
      </c>
      <c r="J40" s="6"/>
      <c r="K40" s="6">
        <v>0</v>
      </c>
      <c r="L40" s="6"/>
      <c r="M40" s="6">
        <v>0</v>
      </c>
      <c r="N40" s="6"/>
      <c r="O40" s="6">
        <v>38904109589</v>
      </c>
      <c r="P40" s="6"/>
      <c r="Q40" s="6">
        <v>0</v>
      </c>
      <c r="R40" s="6"/>
      <c r="S40" s="6">
        <v>38904109589</v>
      </c>
    </row>
    <row r="41" spans="1:19" ht="18.75" x14ac:dyDescent="0.45">
      <c r="A41" s="2" t="s">
        <v>190</v>
      </c>
      <c r="C41" s="8">
        <v>9</v>
      </c>
      <c r="E41" s="4" t="s">
        <v>300</v>
      </c>
      <c r="G41" s="4">
        <v>20</v>
      </c>
      <c r="I41" s="6">
        <v>0</v>
      </c>
      <c r="J41" s="6"/>
      <c r="K41" s="6">
        <v>0</v>
      </c>
      <c r="L41" s="6"/>
      <c r="M41" s="6">
        <v>0</v>
      </c>
      <c r="N41" s="6"/>
      <c r="O41" s="6">
        <v>20794520547</v>
      </c>
      <c r="P41" s="6"/>
      <c r="Q41" s="6">
        <v>0</v>
      </c>
      <c r="R41" s="6"/>
      <c r="S41" s="6">
        <v>20794520547</v>
      </c>
    </row>
    <row r="42" spans="1:19" ht="18.75" x14ac:dyDescent="0.45">
      <c r="A42" s="2" t="s">
        <v>186</v>
      </c>
      <c r="C42" s="8">
        <v>5</v>
      </c>
      <c r="E42" s="4" t="s">
        <v>300</v>
      </c>
      <c r="G42" s="4">
        <v>21</v>
      </c>
      <c r="I42" s="6">
        <v>25504931506</v>
      </c>
      <c r="J42" s="6"/>
      <c r="K42" s="6">
        <v>-10451413</v>
      </c>
      <c r="L42" s="6"/>
      <c r="M42" s="6">
        <v>25515382919</v>
      </c>
      <c r="N42" s="6"/>
      <c r="O42" s="6">
        <v>151366849274</v>
      </c>
      <c r="P42" s="6"/>
      <c r="Q42" s="6">
        <v>48923364</v>
      </c>
      <c r="R42" s="6"/>
      <c r="S42" s="6">
        <v>151317925910</v>
      </c>
    </row>
    <row r="43" spans="1:19" ht="18.75" x14ac:dyDescent="0.45">
      <c r="A43" s="2" t="s">
        <v>196</v>
      </c>
      <c r="C43" s="8">
        <v>31</v>
      </c>
      <c r="E43" s="4" t="s">
        <v>300</v>
      </c>
      <c r="G43" s="4">
        <v>18</v>
      </c>
      <c r="I43" s="6">
        <v>4280547921</v>
      </c>
      <c r="J43" s="6"/>
      <c r="K43" s="6">
        <v>0</v>
      </c>
      <c r="L43" s="6"/>
      <c r="M43" s="6">
        <v>4280547921</v>
      </c>
      <c r="N43" s="6"/>
      <c r="O43" s="6">
        <v>24874520457</v>
      </c>
      <c r="P43" s="6"/>
      <c r="Q43" s="6">
        <v>0</v>
      </c>
      <c r="R43" s="6"/>
      <c r="S43" s="6">
        <v>24874520457</v>
      </c>
    </row>
    <row r="44" spans="1:19" ht="18.75" x14ac:dyDescent="0.45">
      <c r="A44" s="2" t="s">
        <v>186</v>
      </c>
      <c r="C44" s="8">
        <v>13</v>
      </c>
      <c r="E44" s="4" t="s">
        <v>300</v>
      </c>
      <c r="G44" s="4">
        <v>21</v>
      </c>
      <c r="I44" s="6">
        <v>26717753403</v>
      </c>
      <c r="J44" s="6"/>
      <c r="K44" s="6">
        <v>-28335801</v>
      </c>
      <c r="L44" s="6"/>
      <c r="M44" s="6">
        <v>26746089204</v>
      </c>
      <c r="N44" s="6"/>
      <c r="O44" s="6">
        <v>95666794443</v>
      </c>
      <c r="P44" s="6"/>
      <c r="Q44" s="6">
        <v>97804213</v>
      </c>
      <c r="R44" s="6"/>
      <c r="S44" s="6">
        <v>95568990230</v>
      </c>
    </row>
    <row r="45" spans="1:19" ht="18.75" x14ac:dyDescent="0.45">
      <c r="A45" s="2" t="s">
        <v>190</v>
      </c>
      <c r="C45" s="8">
        <v>3</v>
      </c>
      <c r="E45" s="4" t="s">
        <v>300</v>
      </c>
      <c r="G45" s="4">
        <v>20</v>
      </c>
      <c r="I45" s="6">
        <v>25479452048</v>
      </c>
      <c r="J45" s="6"/>
      <c r="K45" s="6">
        <v>0</v>
      </c>
      <c r="L45" s="6"/>
      <c r="M45" s="6">
        <v>25479452048</v>
      </c>
      <c r="N45" s="6"/>
      <c r="O45" s="6">
        <v>73972602720</v>
      </c>
      <c r="P45" s="6"/>
      <c r="Q45" s="6">
        <v>37768652</v>
      </c>
      <c r="R45" s="6"/>
      <c r="S45" s="6">
        <v>73934834068</v>
      </c>
    </row>
    <row r="46" spans="1:19" ht="18.75" x14ac:dyDescent="0.45">
      <c r="A46" s="2" t="s">
        <v>181</v>
      </c>
      <c r="C46" s="8">
        <v>13</v>
      </c>
      <c r="E46" s="4" t="s">
        <v>300</v>
      </c>
      <c r="G46" s="4">
        <v>20</v>
      </c>
      <c r="I46" s="6">
        <v>3397260271</v>
      </c>
      <c r="J46" s="6"/>
      <c r="K46" s="6">
        <v>0</v>
      </c>
      <c r="L46" s="6"/>
      <c r="M46" s="6">
        <v>3397260271</v>
      </c>
      <c r="N46" s="6"/>
      <c r="O46" s="6">
        <v>5369863009</v>
      </c>
      <c r="P46" s="6"/>
      <c r="Q46" s="6">
        <v>13952032</v>
      </c>
      <c r="R46" s="6"/>
      <c r="S46" s="6">
        <v>5355910977</v>
      </c>
    </row>
    <row r="47" spans="1:19" ht="18.75" thickBot="1" x14ac:dyDescent="0.45">
      <c r="I47" s="7">
        <f>SUM(I8:I46)</f>
        <v>244324387595</v>
      </c>
      <c r="K47" s="7">
        <f>SUM(K8:K46)</f>
        <v>-32368320</v>
      </c>
      <c r="M47" s="7">
        <f>SUM(M8:M46)</f>
        <v>244356755915</v>
      </c>
      <c r="O47" s="7">
        <f>SUM(O8:O46)</f>
        <v>1366376634063</v>
      </c>
      <c r="Q47" s="7">
        <f>SUM(Q8:Q46)</f>
        <v>273749861</v>
      </c>
      <c r="S47" s="7">
        <f>SUM(S8:S46)</f>
        <v>1366102884202</v>
      </c>
    </row>
    <row r="48" spans="1:19" ht="18.75" thickTop="1" x14ac:dyDescent="0.4"/>
    <row r="49" spans="15:17" x14ac:dyDescent="0.4">
      <c r="O49" s="11"/>
      <c r="P49" s="11"/>
      <c r="Q49" s="11"/>
    </row>
    <row r="50" spans="15:17" x14ac:dyDescent="0.4">
      <c r="O50" s="10"/>
      <c r="P50" s="11"/>
      <c r="Q50" s="11"/>
    </row>
    <row r="51" spans="15:17" x14ac:dyDescent="0.4">
      <c r="O51" s="11"/>
      <c r="P51" s="11"/>
      <c r="Q51" s="15"/>
    </row>
    <row r="53" spans="15:17" x14ac:dyDescent="0.4">
      <c r="O53" s="6"/>
    </row>
  </sheetData>
  <mergeCells count="7">
    <mergeCell ref="A2:S2"/>
    <mergeCell ref="A3:S3"/>
    <mergeCell ref="A4:S4"/>
    <mergeCell ref="S7"/>
    <mergeCell ref="O6:S6"/>
    <mergeCell ref="I6:M6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topLeftCell="F1" workbookViewId="0">
      <selection activeCell="E8" sqref="E8:S18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7.75" x14ac:dyDescent="0.4">
      <c r="A3" s="39" t="s">
        <v>208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19" ht="27.75" x14ac:dyDescent="0.4">
      <c r="A6" s="42" t="s">
        <v>3</v>
      </c>
      <c r="C6" s="41" t="s">
        <v>218</v>
      </c>
      <c r="D6" s="41" t="s">
        <v>218</v>
      </c>
      <c r="E6" s="41" t="s">
        <v>218</v>
      </c>
      <c r="F6" s="41" t="s">
        <v>218</v>
      </c>
      <c r="G6" s="41" t="s">
        <v>218</v>
      </c>
      <c r="I6" s="41" t="s">
        <v>209</v>
      </c>
      <c r="J6" s="41" t="s">
        <v>209</v>
      </c>
      <c r="K6" s="41" t="s">
        <v>209</v>
      </c>
      <c r="L6" s="41" t="s">
        <v>209</v>
      </c>
      <c r="M6" s="41" t="s">
        <v>209</v>
      </c>
      <c r="O6" s="41" t="s">
        <v>210</v>
      </c>
      <c r="P6" s="41" t="s">
        <v>210</v>
      </c>
      <c r="Q6" s="41" t="s">
        <v>210</v>
      </c>
      <c r="R6" s="41" t="s">
        <v>210</v>
      </c>
      <c r="S6" s="41" t="s">
        <v>210</v>
      </c>
    </row>
    <row r="7" spans="1:19" ht="27.75" x14ac:dyDescent="0.4">
      <c r="A7" s="41"/>
      <c r="C7" s="17" t="s">
        <v>219</v>
      </c>
      <c r="E7" s="17" t="s">
        <v>220</v>
      </c>
      <c r="G7" s="17" t="s">
        <v>221</v>
      </c>
      <c r="I7" s="17" t="s">
        <v>222</v>
      </c>
      <c r="K7" s="17" t="s">
        <v>214</v>
      </c>
      <c r="M7" s="17" t="s">
        <v>223</v>
      </c>
      <c r="O7" s="43" t="s">
        <v>222</v>
      </c>
      <c r="Q7" s="43" t="s">
        <v>214</v>
      </c>
      <c r="S7" s="43" t="s">
        <v>223</v>
      </c>
    </row>
    <row r="8" spans="1:19" ht="18.75" x14ac:dyDescent="0.45">
      <c r="A8" s="2" t="s">
        <v>224</v>
      </c>
      <c r="C8" s="1" t="s">
        <v>225</v>
      </c>
      <c r="E8" s="8">
        <v>1389403</v>
      </c>
      <c r="F8" s="4"/>
      <c r="G8" s="8">
        <v>350</v>
      </c>
      <c r="H8" s="4"/>
      <c r="I8" s="8">
        <v>0</v>
      </c>
      <c r="J8" s="4"/>
      <c r="K8" s="8">
        <v>0</v>
      </c>
      <c r="L8" s="4"/>
      <c r="M8" s="8">
        <v>0</v>
      </c>
      <c r="N8" s="4"/>
      <c r="O8" s="6">
        <v>486291050</v>
      </c>
      <c r="P8" s="6"/>
      <c r="Q8" s="6">
        <v>21641225</v>
      </c>
      <c r="R8" s="6"/>
      <c r="S8" s="6">
        <v>464649825</v>
      </c>
    </row>
    <row r="9" spans="1:19" ht="18.75" x14ac:dyDescent="0.45">
      <c r="A9" s="2" t="s">
        <v>226</v>
      </c>
      <c r="C9" s="1" t="s">
        <v>227</v>
      </c>
      <c r="E9" s="8">
        <v>1</v>
      </c>
      <c r="F9" s="4"/>
      <c r="G9" s="8">
        <v>125</v>
      </c>
      <c r="H9" s="4"/>
      <c r="I9" s="8">
        <v>0</v>
      </c>
      <c r="J9" s="4"/>
      <c r="K9" s="8">
        <v>0</v>
      </c>
      <c r="L9" s="4"/>
      <c r="M9" s="8">
        <v>0</v>
      </c>
      <c r="N9" s="4"/>
      <c r="O9" s="6">
        <v>125</v>
      </c>
      <c r="P9" s="6"/>
      <c r="Q9" s="6">
        <v>13</v>
      </c>
      <c r="R9" s="6"/>
      <c r="S9" s="6">
        <v>112</v>
      </c>
    </row>
    <row r="10" spans="1:19" ht="18.75" x14ac:dyDescent="0.45">
      <c r="A10" s="2" t="s">
        <v>23</v>
      </c>
      <c r="C10" s="1" t="s">
        <v>228</v>
      </c>
      <c r="E10" s="8">
        <v>1500000</v>
      </c>
      <c r="F10" s="4"/>
      <c r="G10" s="8">
        <v>800</v>
      </c>
      <c r="H10" s="4"/>
      <c r="I10" s="8">
        <v>0</v>
      </c>
      <c r="J10" s="4"/>
      <c r="K10" s="8">
        <v>0</v>
      </c>
      <c r="L10" s="4"/>
      <c r="M10" s="8">
        <v>0</v>
      </c>
      <c r="N10" s="4"/>
      <c r="O10" s="6">
        <v>1200000000</v>
      </c>
      <c r="P10" s="6"/>
      <c r="Q10" s="6">
        <v>0</v>
      </c>
      <c r="R10" s="6"/>
      <c r="S10" s="6">
        <v>1200000000</v>
      </c>
    </row>
    <row r="11" spans="1:19" ht="18.75" x14ac:dyDescent="0.45">
      <c r="A11" s="2" t="s">
        <v>229</v>
      </c>
      <c r="C11" s="1" t="s">
        <v>194</v>
      </c>
      <c r="E11" s="8">
        <v>200000</v>
      </c>
      <c r="F11" s="4"/>
      <c r="G11" s="8">
        <v>1320</v>
      </c>
      <c r="H11" s="4"/>
      <c r="I11" s="8">
        <v>0</v>
      </c>
      <c r="J11" s="4"/>
      <c r="K11" s="8">
        <v>0</v>
      </c>
      <c r="L11" s="4"/>
      <c r="M11" s="8">
        <v>0</v>
      </c>
      <c r="N11" s="4"/>
      <c r="O11" s="6">
        <v>264000000</v>
      </c>
      <c r="P11" s="6"/>
      <c r="Q11" s="6">
        <v>15489362</v>
      </c>
      <c r="R11" s="6"/>
      <c r="S11" s="6">
        <v>248510638</v>
      </c>
    </row>
    <row r="12" spans="1:19" ht="18.75" x14ac:dyDescent="0.45">
      <c r="A12" s="2" t="s">
        <v>15</v>
      </c>
      <c r="C12" s="1" t="s">
        <v>230</v>
      </c>
      <c r="E12" s="8">
        <v>735148</v>
      </c>
      <c r="F12" s="4"/>
      <c r="G12" s="8">
        <v>300</v>
      </c>
      <c r="H12" s="4"/>
      <c r="I12" s="8">
        <v>0</v>
      </c>
      <c r="J12" s="4"/>
      <c r="K12" s="8">
        <v>0</v>
      </c>
      <c r="L12" s="4"/>
      <c r="M12" s="8">
        <v>0</v>
      </c>
      <c r="N12" s="4"/>
      <c r="O12" s="6">
        <v>220544400</v>
      </c>
      <c r="P12" s="6"/>
      <c r="Q12" s="6">
        <v>6594351</v>
      </c>
      <c r="R12" s="6"/>
      <c r="S12" s="6">
        <v>213950049</v>
      </c>
    </row>
    <row r="13" spans="1:19" ht="18.75" x14ac:dyDescent="0.45">
      <c r="A13" s="2" t="s">
        <v>231</v>
      </c>
      <c r="C13" s="1" t="s">
        <v>232</v>
      </c>
      <c r="E13" s="8">
        <v>456117</v>
      </c>
      <c r="F13" s="4"/>
      <c r="G13" s="8">
        <v>1680</v>
      </c>
      <c r="H13" s="4"/>
      <c r="I13" s="8">
        <v>0</v>
      </c>
      <c r="J13" s="4"/>
      <c r="K13" s="8">
        <v>0</v>
      </c>
      <c r="L13" s="4"/>
      <c r="M13" s="8">
        <v>0</v>
      </c>
      <c r="N13" s="4"/>
      <c r="O13" s="6">
        <v>766276560</v>
      </c>
      <c r="P13" s="6"/>
      <c r="Q13" s="6">
        <v>51411526</v>
      </c>
      <c r="R13" s="6"/>
      <c r="S13" s="6">
        <v>714865034</v>
      </c>
    </row>
    <row r="14" spans="1:19" ht="18.75" x14ac:dyDescent="0.45">
      <c r="A14" s="2" t="s">
        <v>19</v>
      </c>
      <c r="C14" s="1" t="s">
        <v>233</v>
      </c>
      <c r="E14" s="8">
        <v>13766</v>
      </c>
      <c r="F14" s="4"/>
      <c r="G14" s="8">
        <v>3000</v>
      </c>
      <c r="H14" s="4"/>
      <c r="I14" s="8">
        <v>0</v>
      </c>
      <c r="J14" s="4"/>
      <c r="K14" s="8">
        <v>0</v>
      </c>
      <c r="L14" s="4"/>
      <c r="M14" s="8">
        <v>0</v>
      </c>
      <c r="N14" s="4"/>
      <c r="O14" s="6">
        <v>41298000</v>
      </c>
      <c r="P14" s="6"/>
      <c r="Q14" s="6">
        <v>0</v>
      </c>
      <c r="R14" s="6"/>
      <c r="S14" s="6">
        <v>41298000</v>
      </c>
    </row>
    <row r="15" spans="1:19" ht="18.75" x14ac:dyDescent="0.45">
      <c r="A15" s="2" t="s">
        <v>234</v>
      </c>
      <c r="C15" s="1" t="s">
        <v>235</v>
      </c>
      <c r="E15" s="8">
        <v>1294</v>
      </c>
      <c r="F15" s="4"/>
      <c r="G15" s="8">
        <v>2000</v>
      </c>
      <c r="H15" s="4"/>
      <c r="I15" s="8">
        <v>0</v>
      </c>
      <c r="J15" s="4"/>
      <c r="K15" s="8">
        <v>0</v>
      </c>
      <c r="L15" s="4"/>
      <c r="M15" s="8">
        <v>0</v>
      </c>
      <c r="N15" s="4"/>
      <c r="O15" s="6">
        <v>2588000</v>
      </c>
      <c r="P15" s="6"/>
      <c r="Q15" s="6">
        <v>0</v>
      </c>
      <c r="R15" s="6"/>
      <c r="S15" s="6">
        <v>2588000</v>
      </c>
    </row>
    <row r="16" spans="1:19" ht="18.75" x14ac:dyDescent="0.45">
      <c r="A16" s="2" t="s">
        <v>236</v>
      </c>
      <c r="C16" s="1" t="s">
        <v>237</v>
      </c>
      <c r="E16" s="8">
        <v>4300</v>
      </c>
      <c r="F16" s="4"/>
      <c r="G16" s="8">
        <v>110</v>
      </c>
      <c r="H16" s="4"/>
      <c r="I16" s="8">
        <v>0</v>
      </c>
      <c r="J16" s="4"/>
      <c r="K16" s="8">
        <v>0</v>
      </c>
      <c r="L16" s="4"/>
      <c r="M16" s="8">
        <v>0</v>
      </c>
      <c r="N16" s="4"/>
      <c r="O16" s="6">
        <v>473000</v>
      </c>
      <c r="P16" s="6"/>
      <c r="Q16" s="6">
        <v>324</v>
      </c>
      <c r="R16" s="6"/>
      <c r="S16" s="6">
        <v>472676</v>
      </c>
    </row>
    <row r="17" spans="1:19" ht="18.75" x14ac:dyDescent="0.45">
      <c r="A17" s="2" t="s">
        <v>238</v>
      </c>
      <c r="C17" s="1" t="s">
        <v>239</v>
      </c>
      <c r="E17" s="8">
        <v>24768</v>
      </c>
      <c r="F17" s="4"/>
      <c r="G17" s="8">
        <v>165</v>
      </c>
      <c r="H17" s="4"/>
      <c r="I17" s="8">
        <v>0</v>
      </c>
      <c r="J17" s="4"/>
      <c r="K17" s="8">
        <v>0</v>
      </c>
      <c r="L17" s="4"/>
      <c r="M17" s="8">
        <v>0</v>
      </c>
      <c r="N17" s="4"/>
      <c r="O17" s="6">
        <v>4086720</v>
      </c>
      <c r="P17" s="6"/>
      <c r="Q17" s="6">
        <v>84969</v>
      </c>
      <c r="R17" s="6"/>
      <c r="S17" s="6">
        <v>4001751</v>
      </c>
    </row>
    <row r="18" spans="1:19" ht="18.75" thickBot="1" x14ac:dyDescent="0.45">
      <c r="E18" s="4"/>
      <c r="F18" s="4"/>
      <c r="G18" s="4"/>
      <c r="H18" s="4"/>
      <c r="I18" s="4"/>
      <c r="J18" s="4"/>
      <c r="K18" s="4"/>
      <c r="L18" s="4"/>
      <c r="M18" s="4"/>
      <c r="N18" s="4"/>
      <c r="O18" s="7">
        <f>SUM(O8:O17)</f>
        <v>2985557855</v>
      </c>
      <c r="P18" s="4"/>
      <c r="Q18" s="7">
        <f>SUM(Q8:Q17)</f>
        <v>95221770</v>
      </c>
      <c r="R18" s="4"/>
      <c r="S18" s="7">
        <f>SUM(S8:S17)</f>
        <v>2890336085</v>
      </c>
    </row>
    <row r="19" spans="1:19" ht="18.75" thickTop="1" x14ac:dyDescent="0.4"/>
    <row r="21" spans="1:19" x14ac:dyDescent="0.4">
      <c r="O21" s="3"/>
      <c r="Q21" s="3"/>
    </row>
  </sheetData>
  <mergeCells count="10">
    <mergeCell ref="A2:S2"/>
    <mergeCell ref="A3:S3"/>
    <mergeCell ref="A4:S4"/>
    <mergeCell ref="Q7"/>
    <mergeCell ref="S7"/>
    <mergeCell ref="O6:S6"/>
    <mergeCell ref="I6:M6"/>
    <mergeCell ref="O7"/>
    <mergeCell ref="A6:A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7"/>
  <sheetViews>
    <sheetView rightToLeft="1" view="pageBreakPreview" zoomScale="90" zoomScaleNormal="100" zoomScaleSheetLayoutView="90" workbookViewId="0">
      <selection activeCell="Q52" sqref="Q52:Q68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10.140625" style="4" bestFit="1" customWidth="1"/>
    <col min="4" max="4" width="1" style="4" customWidth="1"/>
    <col min="5" max="5" width="16.140625" style="4" bestFit="1" customWidth="1"/>
    <col min="6" max="6" width="1" style="4" customWidth="1"/>
    <col min="7" max="7" width="16.85546875" style="4" bestFit="1" customWidth="1"/>
    <col min="8" max="8" width="1" style="4" customWidth="1"/>
    <col min="9" max="9" width="38.7109375" style="4" bestFit="1" customWidth="1"/>
    <col min="10" max="10" width="1" style="4" customWidth="1"/>
    <col min="11" max="11" width="10.140625" style="4" bestFit="1" customWidth="1"/>
    <col min="12" max="12" width="1" style="4" customWidth="1"/>
    <col min="13" max="13" width="16.140625" style="4" bestFit="1" customWidth="1"/>
    <col min="14" max="14" width="1" style="4" customWidth="1"/>
    <col min="15" max="15" width="16.85546875" style="4" bestFit="1" customWidth="1"/>
    <col min="16" max="16" width="1" style="4" customWidth="1"/>
    <col min="17" max="17" width="38.7109375" style="4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7.75" x14ac:dyDescent="0.4">
      <c r="A3" s="39" t="s">
        <v>208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27.75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ht="27.75" x14ac:dyDescent="0.4">
      <c r="A6" s="44" t="s">
        <v>3</v>
      </c>
      <c r="C6" s="41" t="s">
        <v>209</v>
      </c>
      <c r="D6" s="41" t="s">
        <v>209</v>
      </c>
      <c r="E6" s="41" t="s">
        <v>209</v>
      </c>
      <c r="F6" s="41" t="s">
        <v>209</v>
      </c>
      <c r="G6" s="41" t="s">
        <v>209</v>
      </c>
      <c r="H6" s="41" t="s">
        <v>209</v>
      </c>
      <c r="I6" s="41" t="s">
        <v>209</v>
      </c>
      <c r="K6" s="41" t="s">
        <v>210</v>
      </c>
      <c r="L6" s="41" t="s">
        <v>210</v>
      </c>
      <c r="M6" s="41" t="s">
        <v>210</v>
      </c>
      <c r="N6" s="41" t="s">
        <v>210</v>
      </c>
      <c r="O6" s="41" t="s">
        <v>210</v>
      </c>
      <c r="P6" s="41" t="s">
        <v>210</v>
      </c>
      <c r="Q6" s="41" t="s">
        <v>210</v>
      </c>
    </row>
    <row r="7" spans="1:17" ht="27.75" x14ac:dyDescent="0.4">
      <c r="A7" s="41" t="s">
        <v>3</v>
      </c>
      <c r="C7" s="43" t="s">
        <v>7</v>
      </c>
      <c r="E7" s="17" t="s">
        <v>240</v>
      </c>
      <c r="G7" s="17" t="s">
        <v>241</v>
      </c>
      <c r="I7" s="17" t="s">
        <v>242</v>
      </c>
      <c r="K7" s="17" t="s">
        <v>7</v>
      </c>
      <c r="M7" s="17" t="s">
        <v>240</v>
      </c>
      <c r="O7" s="17" t="s">
        <v>241</v>
      </c>
      <c r="Q7" s="17" t="s">
        <v>242</v>
      </c>
    </row>
    <row r="8" spans="1:17" ht="18.75" x14ac:dyDescent="0.45">
      <c r="A8" s="2" t="s">
        <v>243</v>
      </c>
      <c r="C8" s="6">
        <v>0</v>
      </c>
      <c r="D8" s="6"/>
      <c r="E8" s="6">
        <v>0</v>
      </c>
      <c r="F8" s="6"/>
      <c r="G8" s="6">
        <v>0</v>
      </c>
      <c r="H8" s="6"/>
      <c r="I8" s="6">
        <v>1557381766</v>
      </c>
      <c r="J8" s="6"/>
      <c r="K8" s="6">
        <v>0</v>
      </c>
      <c r="L8" s="6"/>
      <c r="M8" s="6">
        <v>0</v>
      </c>
      <c r="N8" s="6"/>
      <c r="O8" s="6">
        <v>0</v>
      </c>
      <c r="P8" s="6"/>
      <c r="Q8" s="6">
        <v>1557381766</v>
      </c>
    </row>
    <row r="9" spans="1:17" ht="18.75" x14ac:dyDescent="0.45">
      <c r="A9" s="2" t="s">
        <v>244</v>
      </c>
      <c r="C9" s="6">
        <v>0</v>
      </c>
      <c r="D9" s="6"/>
      <c r="E9" s="6">
        <v>0</v>
      </c>
      <c r="F9" s="6"/>
      <c r="G9" s="6">
        <v>0</v>
      </c>
      <c r="H9" s="6"/>
      <c r="I9" s="6">
        <v>31293402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31293402</v>
      </c>
    </row>
    <row r="10" spans="1:17" ht="18.75" x14ac:dyDescent="0.45">
      <c r="A10" s="2" t="s">
        <v>245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176922204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176922204</v>
      </c>
    </row>
    <row r="11" spans="1:17" ht="18.75" x14ac:dyDescent="0.45">
      <c r="A11" s="2" t="s">
        <v>246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-2553625876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-2553625876</v>
      </c>
    </row>
    <row r="12" spans="1:17" ht="18.75" x14ac:dyDescent="0.45">
      <c r="A12" s="2" t="s">
        <v>247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454687494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454687494</v>
      </c>
    </row>
    <row r="13" spans="1:17" ht="18.75" x14ac:dyDescent="0.45">
      <c r="A13" s="2" t="s">
        <v>31</v>
      </c>
      <c r="C13" s="6">
        <v>776660</v>
      </c>
      <c r="D13" s="6"/>
      <c r="E13" s="6">
        <v>93913718462</v>
      </c>
      <c r="F13" s="6"/>
      <c r="G13" s="6">
        <v>99292763719</v>
      </c>
      <c r="H13" s="6"/>
      <c r="I13" s="6">
        <v>-5379045256</v>
      </c>
      <c r="J13" s="6"/>
      <c r="K13" s="6">
        <v>776660</v>
      </c>
      <c r="L13" s="6"/>
      <c r="M13" s="6">
        <v>93913718462</v>
      </c>
      <c r="N13" s="6"/>
      <c r="O13" s="6">
        <v>99292763719</v>
      </c>
      <c r="P13" s="6"/>
      <c r="Q13" s="6">
        <v>-5379045256</v>
      </c>
    </row>
    <row r="14" spans="1:17" ht="18.75" x14ac:dyDescent="0.45">
      <c r="A14" s="2" t="s">
        <v>248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227140489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227140489</v>
      </c>
    </row>
    <row r="15" spans="1:17" ht="18.75" x14ac:dyDescent="0.45">
      <c r="A15" s="2" t="s">
        <v>229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142331079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142331079</v>
      </c>
    </row>
    <row r="16" spans="1:17" ht="18.75" x14ac:dyDescent="0.45">
      <c r="A16" s="2" t="s">
        <v>249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564007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564007</v>
      </c>
    </row>
    <row r="17" spans="1:17" ht="18.75" x14ac:dyDescent="0.45">
      <c r="A17" s="2" t="s">
        <v>15</v>
      </c>
      <c r="C17" s="6">
        <v>6507544</v>
      </c>
      <c r="D17" s="6"/>
      <c r="E17" s="6">
        <v>45863962962</v>
      </c>
      <c r="F17" s="6"/>
      <c r="G17" s="6">
        <v>45684625121</v>
      </c>
      <c r="H17" s="6"/>
      <c r="I17" s="6">
        <v>353656226</v>
      </c>
      <c r="J17" s="6"/>
      <c r="K17" s="6">
        <v>6507544</v>
      </c>
      <c r="L17" s="6"/>
      <c r="M17" s="6">
        <v>45863962962</v>
      </c>
      <c r="N17" s="6"/>
      <c r="O17" s="6">
        <v>46163985557</v>
      </c>
      <c r="P17" s="6"/>
      <c r="Q17" s="6">
        <v>-125704210</v>
      </c>
    </row>
    <row r="18" spans="1:17" ht="18.75" x14ac:dyDescent="0.45">
      <c r="A18" s="2" t="s">
        <v>250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-270505924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-270505924</v>
      </c>
    </row>
    <row r="19" spans="1:17" ht="18.75" x14ac:dyDescent="0.45">
      <c r="A19" s="2" t="s">
        <v>251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24613131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24613131</v>
      </c>
    </row>
    <row r="20" spans="1:17" ht="18.75" x14ac:dyDescent="0.45">
      <c r="A20" s="2" t="s">
        <v>231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1083112082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1083112082</v>
      </c>
    </row>
    <row r="21" spans="1:17" ht="18.75" x14ac:dyDescent="0.45">
      <c r="A21" s="2" t="s">
        <v>252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-143846187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-143846187</v>
      </c>
    </row>
    <row r="22" spans="1:17" ht="18.75" x14ac:dyDescent="0.45">
      <c r="A22" s="2" t="s">
        <v>253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-44013097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-44013097</v>
      </c>
    </row>
    <row r="23" spans="1:17" ht="18.75" x14ac:dyDescent="0.45">
      <c r="A23" s="2" t="s">
        <v>254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53014127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53014127</v>
      </c>
    </row>
    <row r="24" spans="1:17" ht="18.75" x14ac:dyDescent="0.45">
      <c r="A24" s="2" t="s">
        <v>255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150948419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150948419</v>
      </c>
    </row>
    <row r="25" spans="1:17" ht="18.75" x14ac:dyDescent="0.45">
      <c r="A25" s="2" t="s">
        <v>256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-510554697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-510554697</v>
      </c>
    </row>
    <row r="26" spans="1:17" ht="18.75" x14ac:dyDescent="0.45">
      <c r="A26" s="2" t="s">
        <v>257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-541877459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-541877459</v>
      </c>
    </row>
    <row r="27" spans="1:17" ht="18.75" x14ac:dyDescent="0.45">
      <c r="A27" s="2" t="s">
        <v>258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-4916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-4916</v>
      </c>
    </row>
    <row r="28" spans="1:17" ht="18.75" x14ac:dyDescent="0.45">
      <c r="A28" s="2" t="s">
        <v>259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-8763334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-8763334</v>
      </c>
    </row>
    <row r="29" spans="1:17" ht="18.75" x14ac:dyDescent="0.45">
      <c r="A29" s="2" t="s">
        <v>260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-33001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-33001</v>
      </c>
    </row>
    <row r="30" spans="1:17" ht="18.75" x14ac:dyDescent="0.45">
      <c r="A30" s="2" t="s">
        <v>234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3889443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3889443</v>
      </c>
    </row>
    <row r="31" spans="1:17" ht="18.75" x14ac:dyDescent="0.45">
      <c r="A31" s="2" t="s">
        <v>261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-28954813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-28954813</v>
      </c>
    </row>
    <row r="32" spans="1:17" ht="18.75" x14ac:dyDescent="0.45">
      <c r="A32" s="2" t="s">
        <v>236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510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510</v>
      </c>
    </row>
    <row r="33" spans="1:17" ht="18.75" x14ac:dyDescent="0.45">
      <c r="A33" s="2" t="s">
        <v>33</v>
      </c>
      <c r="C33" s="6">
        <v>19805</v>
      </c>
      <c r="D33" s="6"/>
      <c r="E33" s="6">
        <v>701256648</v>
      </c>
      <c r="F33" s="6"/>
      <c r="G33" s="6">
        <v>525555789</v>
      </c>
      <c r="H33" s="6"/>
      <c r="I33" s="6">
        <v>175700859</v>
      </c>
      <c r="J33" s="6"/>
      <c r="K33" s="6">
        <v>19805</v>
      </c>
      <c r="L33" s="6"/>
      <c r="M33" s="6">
        <v>701256648</v>
      </c>
      <c r="N33" s="6"/>
      <c r="O33" s="6">
        <v>525555789</v>
      </c>
      <c r="P33" s="6"/>
      <c r="Q33" s="6">
        <v>175700859</v>
      </c>
    </row>
    <row r="34" spans="1:17" ht="18.75" x14ac:dyDescent="0.45">
      <c r="A34" s="2" t="s">
        <v>29</v>
      </c>
      <c r="C34" s="6">
        <v>2139534</v>
      </c>
      <c r="D34" s="6"/>
      <c r="E34" s="6">
        <v>9879003524</v>
      </c>
      <c r="F34" s="6"/>
      <c r="G34" s="6">
        <v>7139493894</v>
      </c>
      <c r="H34" s="6"/>
      <c r="I34" s="6">
        <v>2739509630</v>
      </c>
      <c r="J34" s="6"/>
      <c r="K34" s="6">
        <v>2139534</v>
      </c>
      <c r="L34" s="6"/>
      <c r="M34" s="6">
        <v>9879003524</v>
      </c>
      <c r="N34" s="6"/>
      <c r="O34" s="6">
        <v>7139493894</v>
      </c>
      <c r="P34" s="6"/>
      <c r="Q34" s="6">
        <v>2739509630</v>
      </c>
    </row>
    <row r="35" spans="1:17" ht="18.75" x14ac:dyDescent="0.45">
      <c r="A35" s="2" t="s">
        <v>262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21344052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0</v>
      </c>
    </row>
    <row r="36" spans="1:17" ht="18.75" x14ac:dyDescent="0.45">
      <c r="A36" s="2" t="s">
        <v>27</v>
      </c>
      <c r="C36" s="6">
        <v>650804</v>
      </c>
      <c r="D36" s="6"/>
      <c r="E36" s="6">
        <v>6190489592</v>
      </c>
      <c r="F36" s="6"/>
      <c r="G36" s="6">
        <v>6203761767</v>
      </c>
      <c r="H36" s="6"/>
      <c r="I36" s="6">
        <v>-13272174</v>
      </c>
      <c r="J36" s="6"/>
      <c r="K36" s="6">
        <v>650804</v>
      </c>
      <c r="L36" s="6"/>
      <c r="M36" s="6">
        <v>6190489592</v>
      </c>
      <c r="N36" s="6"/>
      <c r="O36" s="6">
        <v>6203761767</v>
      </c>
      <c r="P36" s="6"/>
      <c r="Q36" s="6">
        <v>-13272174</v>
      </c>
    </row>
    <row r="37" spans="1:17" ht="18.75" x14ac:dyDescent="0.45">
      <c r="A37" s="2" t="s">
        <v>263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0</v>
      </c>
    </row>
    <row r="38" spans="1:17" ht="18.75" x14ac:dyDescent="0.45">
      <c r="A38" s="2" t="s">
        <v>25</v>
      </c>
      <c r="C38" s="6">
        <v>607472</v>
      </c>
      <c r="D38" s="6"/>
      <c r="E38" s="6">
        <v>12871223499</v>
      </c>
      <c r="F38" s="6"/>
      <c r="G38" s="6">
        <v>12946580485</v>
      </c>
      <c r="H38" s="6"/>
      <c r="I38" s="6">
        <v>-75356985</v>
      </c>
      <c r="J38" s="6"/>
      <c r="K38" s="6">
        <v>607472</v>
      </c>
      <c r="L38" s="6"/>
      <c r="M38" s="6">
        <v>12871223499</v>
      </c>
      <c r="N38" s="6"/>
      <c r="O38" s="6">
        <v>12946580485</v>
      </c>
      <c r="P38" s="6"/>
      <c r="Q38" s="6">
        <v>-75356985</v>
      </c>
    </row>
    <row r="39" spans="1:17" ht="18.75" x14ac:dyDescent="0.45">
      <c r="A39" s="2" t="s">
        <v>224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805693493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805693493</v>
      </c>
    </row>
    <row r="40" spans="1:17" ht="18.75" x14ac:dyDescent="0.45">
      <c r="A40" s="2" t="s">
        <v>264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55868592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55868592</v>
      </c>
    </row>
    <row r="41" spans="1:17" ht="18.75" x14ac:dyDescent="0.45">
      <c r="A41" s="2" t="s">
        <v>226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376049272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376049272</v>
      </c>
    </row>
    <row r="42" spans="1:17" ht="18.75" x14ac:dyDescent="0.45">
      <c r="A42" s="2" t="s">
        <v>21</v>
      </c>
      <c r="C42" s="6">
        <v>37198754</v>
      </c>
      <c r="D42" s="6"/>
      <c r="E42" s="6">
        <v>388262924843</v>
      </c>
      <c r="F42" s="6"/>
      <c r="G42" s="6">
        <v>393864710623</v>
      </c>
      <c r="H42" s="6"/>
      <c r="I42" s="6">
        <v>-5676691889</v>
      </c>
      <c r="J42" s="6"/>
      <c r="K42" s="6">
        <v>37198754</v>
      </c>
      <c r="L42" s="6"/>
      <c r="M42" s="6">
        <v>388262924843</v>
      </c>
      <c r="N42" s="6"/>
      <c r="O42" s="6">
        <v>391058642992</v>
      </c>
      <c r="P42" s="6"/>
      <c r="Q42" s="6">
        <v>-2870624258</v>
      </c>
    </row>
    <row r="43" spans="1:17" ht="18.75" x14ac:dyDescent="0.45">
      <c r="A43" s="2" t="s">
        <v>23</v>
      </c>
      <c r="C43" s="6">
        <v>1800000</v>
      </c>
      <c r="D43" s="6"/>
      <c r="E43" s="6">
        <v>24906916800</v>
      </c>
      <c r="F43" s="6"/>
      <c r="G43" s="6">
        <v>24888002689</v>
      </c>
      <c r="H43" s="6"/>
      <c r="I43" s="6">
        <v>913128895</v>
      </c>
      <c r="J43" s="6"/>
      <c r="K43" s="6">
        <v>1800000</v>
      </c>
      <c r="L43" s="6"/>
      <c r="M43" s="6">
        <v>24906916800</v>
      </c>
      <c r="N43" s="6"/>
      <c r="O43" s="6">
        <v>25052315450</v>
      </c>
      <c r="P43" s="6"/>
      <c r="Q43" s="6">
        <v>748816134</v>
      </c>
    </row>
    <row r="44" spans="1:17" ht="18.75" x14ac:dyDescent="0.45">
      <c r="A44" s="2" t="s">
        <v>265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67924444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67924444</v>
      </c>
    </row>
    <row r="45" spans="1:17" ht="18.75" x14ac:dyDescent="0.45">
      <c r="A45" s="2" t="s">
        <v>266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-90332041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-90332041</v>
      </c>
    </row>
    <row r="46" spans="1:17" ht="18.75" x14ac:dyDescent="0.45">
      <c r="A46" s="2" t="s">
        <v>267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-172174320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-172174320</v>
      </c>
    </row>
    <row r="47" spans="1:17" ht="18.75" x14ac:dyDescent="0.45">
      <c r="A47" s="2" t="s">
        <v>268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208289982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208285982</v>
      </c>
    </row>
    <row r="48" spans="1:17" ht="18.75" x14ac:dyDescent="0.45">
      <c r="A48" s="2" t="s">
        <v>269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-136727614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-136727614</v>
      </c>
    </row>
    <row r="49" spans="1:17" ht="18.75" x14ac:dyDescent="0.45">
      <c r="A49" s="2" t="s">
        <v>19</v>
      </c>
      <c r="C49" s="6">
        <v>0</v>
      </c>
      <c r="D49" s="6"/>
      <c r="E49" s="6">
        <v>0</v>
      </c>
      <c r="F49" s="6"/>
      <c r="G49" s="6">
        <v>241798049</v>
      </c>
      <c r="H49" s="6"/>
      <c r="I49" s="6">
        <v>-200727389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0</v>
      </c>
    </row>
    <row r="50" spans="1:17" ht="18.75" x14ac:dyDescent="0.45">
      <c r="A50" s="2" t="s">
        <v>17</v>
      </c>
      <c r="C50" s="6">
        <v>0</v>
      </c>
      <c r="D50" s="6"/>
      <c r="E50" s="6">
        <v>0</v>
      </c>
      <c r="F50" s="6"/>
      <c r="G50" s="6">
        <v>-137710</v>
      </c>
      <c r="H50" s="6"/>
      <c r="I50" s="6">
        <v>137710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21344052</v>
      </c>
    </row>
    <row r="51" spans="1:17" ht="18.75" x14ac:dyDescent="0.45">
      <c r="A51" s="2" t="s">
        <v>20</v>
      </c>
      <c r="C51" s="6">
        <v>0</v>
      </c>
      <c r="D51" s="6"/>
      <c r="E51" s="6">
        <v>0</v>
      </c>
      <c r="F51" s="6"/>
      <c r="G51" s="6">
        <v>16277078</v>
      </c>
      <c r="H51" s="6"/>
      <c r="I51" s="6">
        <v>-16281493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0</v>
      </c>
    </row>
    <row r="52" spans="1:17" ht="18.75" x14ac:dyDescent="0.45">
      <c r="A52" s="2" t="s">
        <v>102</v>
      </c>
      <c r="C52" s="6">
        <v>539300</v>
      </c>
      <c r="D52" s="6"/>
      <c r="E52" s="6">
        <v>549986296912</v>
      </c>
      <c r="F52" s="6"/>
      <c r="G52" s="6">
        <v>545315707866</v>
      </c>
      <c r="H52" s="6"/>
      <c r="I52" s="6">
        <v>4670589046</v>
      </c>
      <c r="J52" s="6"/>
      <c r="K52" s="6">
        <v>539300</v>
      </c>
      <c r="L52" s="6"/>
      <c r="M52" s="6">
        <v>549986296912</v>
      </c>
      <c r="N52" s="6"/>
      <c r="O52" s="6">
        <v>500412395579</v>
      </c>
      <c r="P52" s="6"/>
      <c r="Q52" s="6">
        <v>49573901333</v>
      </c>
    </row>
    <row r="53" spans="1:17" ht="18.75" x14ac:dyDescent="0.45">
      <c r="A53" s="2" t="s">
        <v>109</v>
      </c>
      <c r="C53" s="6">
        <v>336280</v>
      </c>
      <c r="D53" s="6"/>
      <c r="E53" s="6">
        <v>337621418904</v>
      </c>
      <c r="F53" s="6"/>
      <c r="G53" s="6">
        <v>336219049250</v>
      </c>
      <c r="H53" s="6"/>
      <c r="I53" s="6">
        <v>1402369654</v>
      </c>
      <c r="J53" s="6"/>
      <c r="K53" s="6">
        <v>336280</v>
      </c>
      <c r="L53" s="6"/>
      <c r="M53" s="6">
        <v>337621418904</v>
      </c>
      <c r="N53" s="6"/>
      <c r="O53" s="6">
        <v>336219049250</v>
      </c>
      <c r="P53" s="6"/>
      <c r="Q53" s="6">
        <v>1402369654</v>
      </c>
    </row>
    <row r="54" spans="1:17" ht="18.75" x14ac:dyDescent="0.45">
      <c r="A54" s="2" t="s">
        <v>60</v>
      </c>
      <c r="C54" s="6">
        <v>266772</v>
      </c>
      <c r="D54" s="6"/>
      <c r="E54" s="6">
        <v>170289446070</v>
      </c>
      <c r="F54" s="6"/>
      <c r="G54" s="6">
        <v>177315213671</v>
      </c>
      <c r="H54" s="6"/>
      <c r="I54" s="6">
        <v>-7025767600</v>
      </c>
      <c r="J54" s="6"/>
      <c r="K54" s="6">
        <v>266772</v>
      </c>
      <c r="L54" s="6"/>
      <c r="M54" s="6">
        <v>170289446070</v>
      </c>
      <c r="N54" s="6"/>
      <c r="O54" s="6">
        <v>157184237274</v>
      </c>
      <c r="P54" s="6"/>
      <c r="Q54" s="6">
        <v>13105208796</v>
      </c>
    </row>
    <row r="55" spans="1:17" ht="18.75" x14ac:dyDescent="0.45">
      <c r="A55" s="2" t="s">
        <v>64</v>
      </c>
      <c r="C55" s="6">
        <v>65410</v>
      </c>
      <c r="D55" s="6"/>
      <c r="E55" s="6">
        <v>41070034706</v>
      </c>
      <c r="F55" s="6"/>
      <c r="G55" s="6">
        <v>42456475368</v>
      </c>
      <c r="H55" s="6"/>
      <c r="I55" s="6">
        <v>-1386440661</v>
      </c>
      <c r="J55" s="6"/>
      <c r="K55" s="6">
        <v>65410</v>
      </c>
      <c r="L55" s="6"/>
      <c r="M55" s="6">
        <v>41070034706</v>
      </c>
      <c r="N55" s="6"/>
      <c r="O55" s="6">
        <v>37572149559</v>
      </c>
      <c r="P55" s="6"/>
      <c r="Q55" s="6">
        <v>3497885147</v>
      </c>
    </row>
    <row r="56" spans="1:17" ht="18.75" x14ac:dyDescent="0.45">
      <c r="A56" s="2" t="s">
        <v>55</v>
      </c>
      <c r="C56" s="6">
        <v>153995</v>
      </c>
      <c r="D56" s="6"/>
      <c r="E56" s="6">
        <v>153967088406</v>
      </c>
      <c r="F56" s="6"/>
      <c r="G56" s="6">
        <v>147371138338</v>
      </c>
      <c r="H56" s="6"/>
      <c r="I56" s="6">
        <v>6595950068</v>
      </c>
      <c r="J56" s="6"/>
      <c r="K56" s="6">
        <v>153995</v>
      </c>
      <c r="L56" s="6"/>
      <c r="M56" s="6">
        <v>153967088406</v>
      </c>
      <c r="N56" s="6"/>
      <c r="O56" s="6">
        <v>144482715760</v>
      </c>
      <c r="P56" s="6"/>
      <c r="Q56" s="6">
        <v>9484372646</v>
      </c>
    </row>
    <row r="57" spans="1:17" ht="18.75" x14ac:dyDescent="0.45">
      <c r="A57" s="2" t="s">
        <v>86</v>
      </c>
      <c r="C57" s="6">
        <v>1596900</v>
      </c>
      <c r="D57" s="6"/>
      <c r="E57" s="6">
        <v>1596610561875</v>
      </c>
      <c r="F57" s="6"/>
      <c r="G57" s="6">
        <v>1533603519271</v>
      </c>
      <c r="H57" s="6"/>
      <c r="I57" s="6">
        <v>63007042604</v>
      </c>
      <c r="J57" s="6"/>
      <c r="K57" s="6">
        <v>1596900</v>
      </c>
      <c r="L57" s="6"/>
      <c r="M57" s="6">
        <v>1596610561875</v>
      </c>
      <c r="N57" s="6"/>
      <c r="O57" s="6">
        <v>1454404527400</v>
      </c>
      <c r="P57" s="6"/>
      <c r="Q57" s="6">
        <v>142206034475</v>
      </c>
    </row>
    <row r="58" spans="1:17" ht="18.75" x14ac:dyDescent="0.45">
      <c r="A58" s="2" t="s">
        <v>68</v>
      </c>
      <c r="C58" s="6">
        <v>125500</v>
      </c>
      <c r="D58" s="6"/>
      <c r="E58" s="6">
        <v>96618488724</v>
      </c>
      <c r="F58" s="6"/>
      <c r="G58" s="6">
        <v>96982637446</v>
      </c>
      <c r="H58" s="6"/>
      <c r="I58" s="6">
        <v>-364148721</v>
      </c>
      <c r="J58" s="6"/>
      <c r="K58" s="6">
        <v>125500</v>
      </c>
      <c r="L58" s="6"/>
      <c r="M58" s="6">
        <v>96618488724</v>
      </c>
      <c r="N58" s="6"/>
      <c r="O58" s="6">
        <v>87910932286</v>
      </c>
      <c r="P58" s="6"/>
      <c r="Q58" s="6">
        <v>8707556438</v>
      </c>
    </row>
    <row r="59" spans="1:17" ht="18.75" x14ac:dyDescent="0.45">
      <c r="A59" s="2" t="s">
        <v>90</v>
      </c>
      <c r="C59" s="6">
        <v>1000</v>
      </c>
      <c r="D59" s="6"/>
      <c r="E59" s="6">
        <v>983821650</v>
      </c>
      <c r="F59" s="6"/>
      <c r="G59" s="6">
        <v>999818750</v>
      </c>
      <c r="H59" s="6"/>
      <c r="I59" s="6">
        <v>-15997100</v>
      </c>
      <c r="J59" s="6"/>
      <c r="K59" s="6">
        <v>1000</v>
      </c>
      <c r="L59" s="6"/>
      <c r="M59" s="6">
        <v>983821650</v>
      </c>
      <c r="N59" s="6"/>
      <c r="O59" s="6">
        <v>980177625</v>
      </c>
      <c r="P59" s="6"/>
      <c r="Q59" s="6">
        <v>3644025</v>
      </c>
    </row>
    <row r="60" spans="1:17" ht="18.75" x14ac:dyDescent="0.45">
      <c r="A60" s="2" t="s">
        <v>72</v>
      </c>
      <c r="C60" s="6">
        <v>35270</v>
      </c>
      <c r="D60" s="6"/>
      <c r="E60" s="6">
        <v>23062399182</v>
      </c>
      <c r="F60" s="6"/>
      <c r="G60" s="6">
        <v>23697144114</v>
      </c>
      <c r="H60" s="6"/>
      <c r="I60" s="6">
        <v>-634744931</v>
      </c>
      <c r="J60" s="6"/>
      <c r="K60" s="6">
        <v>35270</v>
      </c>
      <c r="L60" s="6"/>
      <c r="M60" s="6">
        <v>23062399182</v>
      </c>
      <c r="N60" s="6"/>
      <c r="O60" s="6">
        <v>21273513619</v>
      </c>
      <c r="P60" s="6"/>
      <c r="Q60" s="6">
        <v>1788885563</v>
      </c>
    </row>
    <row r="61" spans="1:17" ht="18.75" x14ac:dyDescent="0.45">
      <c r="A61" s="2" t="s">
        <v>76</v>
      </c>
      <c r="C61" s="6">
        <v>38458</v>
      </c>
      <c r="D61" s="6"/>
      <c r="E61" s="6">
        <v>26969975043</v>
      </c>
      <c r="F61" s="6"/>
      <c r="G61" s="6">
        <v>27400588123</v>
      </c>
      <c r="H61" s="6"/>
      <c r="I61" s="6">
        <v>-430613079</v>
      </c>
      <c r="J61" s="6"/>
      <c r="K61" s="6">
        <v>38458</v>
      </c>
      <c r="L61" s="6"/>
      <c r="M61" s="6">
        <v>26969975043</v>
      </c>
      <c r="N61" s="6"/>
      <c r="O61" s="6">
        <v>25246565100</v>
      </c>
      <c r="P61" s="6"/>
      <c r="Q61" s="6">
        <v>1723409943</v>
      </c>
    </row>
    <row r="62" spans="1:17" ht="18.75" x14ac:dyDescent="0.45">
      <c r="A62" s="2" t="s">
        <v>94</v>
      </c>
      <c r="C62" s="6">
        <v>4100</v>
      </c>
      <c r="D62" s="6"/>
      <c r="E62" s="6">
        <v>3845102948</v>
      </c>
      <c r="F62" s="6"/>
      <c r="G62" s="6">
        <v>3771983325</v>
      </c>
      <c r="H62" s="6"/>
      <c r="I62" s="6">
        <v>73119623</v>
      </c>
      <c r="J62" s="6"/>
      <c r="K62" s="6">
        <v>4100</v>
      </c>
      <c r="L62" s="6"/>
      <c r="M62" s="6">
        <v>3845102948</v>
      </c>
      <c r="N62" s="6"/>
      <c r="O62" s="6">
        <v>3775684218</v>
      </c>
      <c r="P62" s="6"/>
      <c r="Q62" s="6">
        <v>69418730</v>
      </c>
    </row>
    <row r="63" spans="1:17" ht="18.75" x14ac:dyDescent="0.45">
      <c r="A63" s="2" t="s">
        <v>117</v>
      </c>
      <c r="C63" s="6">
        <v>100</v>
      </c>
      <c r="D63" s="6"/>
      <c r="E63" s="6">
        <v>103491238</v>
      </c>
      <c r="F63" s="6"/>
      <c r="G63" s="6">
        <v>103528759</v>
      </c>
      <c r="H63" s="6"/>
      <c r="I63" s="6">
        <v>-37520</v>
      </c>
      <c r="J63" s="6"/>
      <c r="K63" s="6">
        <v>100</v>
      </c>
      <c r="L63" s="6"/>
      <c r="M63" s="6">
        <v>103491238</v>
      </c>
      <c r="N63" s="6"/>
      <c r="O63" s="6">
        <v>103528759</v>
      </c>
      <c r="P63" s="6"/>
      <c r="Q63" s="6">
        <v>-37520</v>
      </c>
    </row>
    <row r="64" spans="1:17" ht="18.75" x14ac:dyDescent="0.45">
      <c r="A64" s="2" t="s">
        <v>113</v>
      </c>
      <c r="C64" s="6">
        <v>1839750</v>
      </c>
      <c r="D64" s="6"/>
      <c r="E64" s="6">
        <v>570791455954</v>
      </c>
      <c r="F64" s="6"/>
      <c r="G64" s="6">
        <v>560556993073</v>
      </c>
      <c r="H64" s="6"/>
      <c r="I64" s="6">
        <f>10234462881-11023</f>
        <v>10234451858</v>
      </c>
      <c r="J64" s="6"/>
      <c r="K64" s="6">
        <v>1839750</v>
      </c>
      <c r="L64" s="6"/>
      <c r="M64" s="6">
        <v>570791455954</v>
      </c>
      <c r="N64" s="6"/>
      <c r="O64" s="6">
        <v>499999896000</v>
      </c>
      <c r="P64" s="6"/>
      <c r="Q64" s="6">
        <v>70791559954</v>
      </c>
    </row>
    <row r="65" spans="1:17" ht="18.75" x14ac:dyDescent="0.45">
      <c r="A65" s="2" t="s">
        <v>98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0</v>
      </c>
      <c r="J65" s="6"/>
      <c r="K65" s="6">
        <v>101200</v>
      </c>
      <c r="L65" s="6"/>
      <c r="M65" s="6">
        <v>101181657500</v>
      </c>
      <c r="N65" s="6"/>
      <c r="O65" s="6">
        <v>97876558657</v>
      </c>
      <c r="P65" s="6"/>
      <c r="Q65" s="6">
        <v>3305098843</v>
      </c>
    </row>
    <row r="66" spans="1:17" ht="18.75" x14ac:dyDescent="0.45">
      <c r="A66" s="2" t="s">
        <v>106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v>0</v>
      </c>
      <c r="J66" s="6"/>
      <c r="K66" s="6">
        <v>1500</v>
      </c>
      <c r="L66" s="6"/>
      <c r="M66" s="6">
        <v>1499726625</v>
      </c>
      <c r="N66" s="6"/>
      <c r="O66" s="6">
        <v>1499728125</v>
      </c>
      <c r="P66" s="6"/>
      <c r="Q66" s="6">
        <v>-1499</v>
      </c>
    </row>
    <row r="67" spans="1:17" ht="18.75" x14ac:dyDescent="0.45">
      <c r="A67" s="2" t="s">
        <v>84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0</v>
      </c>
      <c r="J67" s="6"/>
      <c r="K67" s="6">
        <v>1300000</v>
      </c>
      <c r="L67" s="6"/>
      <c r="M67" s="6">
        <v>1299764375000</v>
      </c>
      <c r="N67" s="6"/>
      <c r="O67" s="6">
        <v>1229859000000</v>
      </c>
      <c r="P67" s="6"/>
      <c r="Q67" s="6">
        <v>69905375000</v>
      </c>
    </row>
    <row r="68" spans="1:17" ht="18.75" x14ac:dyDescent="0.45">
      <c r="A68" s="2" t="s">
        <v>80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0</v>
      </c>
      <c r="J68" s="6"/>
      <c r="K68" s="6">
        <v>1300000</v>
      </c>
      <c r="L68" s="6"/>
      <c r="M68" s="6">
        <v>1299764375000</v>
      </c>
      <c r="N68" s="6"/>
      <c r="O68" s="6">
        <v>1232257500000</v>
      </c>
      <c r="P68" s="6"/>
      <c r="Q68" s="6">
        <f>67506875000-3971</f>
        <v>67506871029</v>
      </c>
    </row>
    <row r="69" spans="1:17" ht="18.75" thickBot="1" x14ac:dyDescent="0.45">
      <c r="E69" s="7">
        <f>SUM(E8:E68)</f>
        <v>4154509077942</v>
      </c>
      <c r="G69" s="7">
        <f>SUM(G8:G68)</f>
        <v>4086597228858</v>
      </c>
      <c r="I69" s="7">
        <f>SUM(I8:I68)</f>
        <v>69886186084</v>
      </c>
      <c r="M69" s="7">
        <f>SUM(M8:M68)</f>
        <v>6856719212067</v>
      </c>
      <c r="O69" s="7">
        <f>SUM(O8:O68)</f>
        <v>6419441258864</v>
      </c>
      <c r="Q69" s="7">
        <f>SUM(Q8:Q68)</f>
        <v>439211227006</v>
      </c>
    </row>
    <row r="70" spans="1:17" ht="18.75" thickTop="1" x14ac:dyDescent="0.4"/>
    <row r="71" spans="1:17" x14ac:dyDescent="0.4">
      <c r="I71" s="22"/>
    </row>
    <row r="72" spans="1:17" x14ac:dyDescent="0.4">
      <c r="I72" s="8"/>
      <c r="Q72" s="8"/>
    </row>
    <row r="74" spans="1:17" x14ac:dyDescent="0.4">
      <c r="I74" s="22"/>
    </row>
    <row r="75" spans="1:17" x14ac:dyDescent="0.4">
      <c r="I75" s="6"/>
      <c r="Q75" s="6"/>
    </row>
    <row r="77" spans="1:17" x14ac:dyDescent="0.4">
      <c r="I77" s="8"/>
    </row>
  </sheetData>
  <mergeCells count="7">
    <mergeCell ref="A2:Q2"/>
    <mergeCell ref="A3:Q3"/>
    <mergeCell ref="A4:Q4"/>
    <mergeCell ref="K6:Q6"/>
    <mergeCell ref="A6:A7"/>
    <mergeCell ref="C7"/>
    <mergeCell ref="C6:I6"/>
  </mergeCells>
  <pageMargins left="0.7" right="0.7" top="0.75" bottom="0.31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2021-09-29T07:58:59Z</cp:lastPrinted>
  <dcterms:created xsi:type="dcterms:W3CDTF">2021-09-28T07:30:31Z</dcterms:created>
  <dcterms:modified xsi:type="dcterms:W3CDTF">2021-10-02T13:30:31Z</dcterms:modified>
</cp:coreProperties>
</file>