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6B1AC45E-BE2E-4B5B-92C9-7C645FFBDF12}" xr6:coauthVersionLast="45" xr6:coauthVersionMax="45" xr10:uidLastSave="{00000000-0000-0000-0000-000000000000}"/>
  <bookViews>
    <workbookView xWindow="-120" yWindow="-120" windowWidth="29040" windowHeight="15840" firstSheet="8" activeTab="14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12">'درآمد سپرده بانکی'!$A$1:$H$32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0" i="11" l="1"/>
  <c r="I31" i="9" l="1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7" i="9"/>
  <c r="G28" i="9"/>
  <c r="G29" i="9"/>
  <c r="G30" i="9"/>
  <c r="G8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9" i="9"/>
  <c r="O9" i="9"/>
  <c r="O8" i="9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C12" i="14" l="1"/>
  <c r="O9" i="10" l="1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50" i="10" s="1"/>
  <c r="O38" i="10"/>
  <c r="O39" i="10"/>
  <c r="O40" i="10"/>
  <c r="O41" i="10"/>
  <c r="O42" i="10"/>
  <c r="O43" i="10"/>
  <c r="O44" i="10"/>
  <c r="O45" i="10"/>
  <c r="O46" i="10"/>
  <c r="O47" i="10"/>
  <c r="O48" i="10"/>
  <c r="O49" i="10"/>
  <c r="O8" i="10"/>
  <c r="K50" i="10"/>
  <c r="Q49" i="10"/>
  <c r="Q50" i="10" s="1"/>
  <c r="E31" i="9"/>
  <c r="I26" i="9"/>
  <c r="M30" i="9"/>
  <c r="Q28" i="9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8" i="7"/>
  <c r="M44" i="7" s="1"/>
  <c r="E12" i="1"/>
  <c r="G12" i="1"/>
  <c r="G17" i="1" s="1"/>
  <c r="W16" i="1"/>
  <c r="U16" i="1"/>
  <c r="U17" i="1" s="1"/>
  <c r="K10" i="4"/>
  <c r="AC10" i="5"/>
  <c r="AA10" i="5"/>
  <c r="Q30" i="6"/>
  <c r="O30" i="6"/>
  <c r="M30" i="6"/>
  <c r="K30" i="6"/>
  <c r="S44" i="7"/>
  <c r="Q44" i="7"/>
  <c r="O44" i="7"/>
  <c r="K44" i="7"/>
  <c r="I44" i="7"/>
  <c r="M50" i="10"/>
  <c r="I50" i="10"/>
  <c r="G50" i="10"/>
  <c r="E50" i="10"/>
  <c r="S45" i="11"/>
  <c r="Q45" i="11"/>
  <c r="O45" i="11"/>
  <c r="M45" i="11"/>
  <c r="I45" i="11"/>
  <c r="G45" i="11"/>
  <c r="E45" i="11"/>
  <c r="C45" i="11"/>
  <c r="Q31" i="12"/>
  <c r="O31" i="12"/>
  <c r="M31" i="12"/>
  <c r="K31" i="12"/>
  <c r="I31" i="12"/>
  <c r="G31" i="12"/>
  <c r="E31" i="12"/>
  <c r="C31" i="12"/>
  <c r="H32" i="13"/>
  <c r="E32" i="13"/>
  <c r="C10" i="15"/>
  <c r="S18" i="8"/>
  <c r="Q18" i="8"/>
  <c r="O18" i="8"/>
  <c r="M18" i="8"/>
  <c r="K18" i="8"/>
  <c r="I18" i="8"/>
  <c r="AI27" i="3"/>
  <c r="AG27" i="3"/>
  <c r="AA27" i="3"/>
  <c r="W27" i="3"/>
  <c r="S27" i="3"/>
  <c r="Q27" i="3"/>
  <c r="K17" i="1"/>
  <c r="O17" i="1"/>
  <c r="W17" i="1"/>
  <c r="E17" i="1"/>
  <c r="K41" i="11" l="1"/>
  <c r="K25" i="11"/>
  <c r="K9" i="11"/>
  <c r="K24" i="11"/>
  <c r="K8" i="11"/>
  <c r="K38" i="11"/>
  <c r="K37" i="11"/>
  <c r="K21" i="11"/>
  <c r="K36" i="11"/>
  <c r="K20" i="11"/>
  <c r="K35" i="11"/>
  <c r="K19" i="11"/>
  <c r="K34" i="11"/>
  <c r="K18" i="11"/>
  <c r="K15" i="11"/>
  <c r="K44" i="11"/>
  <c r="K27" i="11"/>
  <c r="K26" i="11"/>
  <c r="K39" i="11"/>
  <c r="K22" i="11"/>
  <c r="K33" i="11"/>
  <c r="K17" i="11"/>
  <c r="K32" i="11"/>
  <c r="K16" i="11"/>
  <c r="K31" i="11"/>
  <c r="K13" i="11"/>
  <c r="K28" i="11"/>
  <c r="K11" i="11"/>
  <c r="K10" i="11"/>
  <c r="K30" i="11"/>
  <c r="K14" i="11"/>
  <c r="K29" i="11"/>
  <c r="K12" i="11"/>
  <c r="K43" i="11"/>
  <c r="K42" i="11"/>
  <c r="K23" i="11"/>
  <c r="U31" i="11"/>
  <c r="U15" i="11"/>
  <c r="U14" i="11"/>
  <c r="U29" i="11"/>
  <c r="U12" i="11"/>
  <c r="U43" i="11"/>
  <c r="U27" i="11"/>
  <c r="U11" i="11"/>
  <c r="U42" i="11"/>
  <c r="U26" i="11"/>
  <c r="U10" i="11"/>
  <c r="U41" i="11"/>
  <c r="U25" i="11"/>
  <c r="U9" i="11"/>
  <c r="U40" i="11"/>
  <c r="U24" i="11"/>
  <c r="U8" i="11"/>
  <c r="U21" i="11"/>
  <c r="U20" i="11"/>
  <c r="U35" i="11"/>
  <c r="U34" i="11"/>
  <c r="U33" i="11"/>
  <c r="U32" i="11"/>
  <c r="U28" i="11"/>
  <c r="U39" i="11"/>
  <c r="U23" i="11"/>
  <c r="U38" i="11"/>
  <c r="U22" i="11"/>
  <c r="U37" i="11"/>
  <c r="U36" i="11"/>
  <c r="U17" i="11"/>
  <c r="U30" i="11"/>
  <c r="U19" i="11"/>
  <c r="U18" i="11"/>
  <c r="U16" i="11"/>
  <c r="U13" i="11"/>
  <c r="U44" i="11"/>
  <c r="Q31" i="9"/>
  <c r="O28" i="9"/>
  <c r="O31" i="9" s="1"/>
  <c r="G26" i="9"/>
  <c r="G31" i="9" s="1"/>
  <c r="M31" i="9"/>
  <c r="O30" i="9"/>
  <c r="U45" i="11" l="1"/>
</calcChain>
</file>

<file path=xl/sharedStrings.xml><?xml version="1.0" encoding="utf-8"?>
<sst xmlns="http://schemas.openxmlformats.org/spreadsheetml/2006/main" count="962" uniqueCount="282">
  <si>
    <t>صندوق سرمایه‌گذاری با درآمد ثابت نگین سامان</t>
  </si>
  <si>
    <t>صورت وضعیت پورتفوی</t>
  </si>
  <si>
    <t>برای ماه منتهی به 1400/04/31</t>
  </si>
  <si>
    <t>نام شرکت</t>
  </si>
  <si>
    <t>1400/03/31</t>
  </si>
  <si>
    <t>تغییرات طی دوره</t>
  </si>
  <si>
    <t>1400/04/31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</si>
  <si>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</si>
  <si>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</si>
  <si>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</si>
  <si>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</si>
  <si>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</si>
  <si>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</si>
  <si>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</si>
  <si>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</si>
  <si>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 و توسعه سرب روی ایرانیان</t>
  </si>
  <si>
    <t>0.00 %</t>
  </si>
  <si>
    <t>سرمایه‌ گذاری‌ پارس‌ توشه‌</t>
  </si>
  <si>
    <t>گ.مدیریت ارزش سرمایه ص ب کشوری</t>
  </si>
  <si>
    <t>لیزینگ کارآفرین</t>
  </si>
  <si>
    <t>سرمایه‌گذاری‌ ملی‌ایران‌</t>
  </si>
  <si>
    <t>0.17 %</t>
  </si>
  <si>
    <t>تولید برق عسلویه  مپنا</t>
  </si>
  <si>
    <t>0.28 %</t>
  </si>
  <si>
    <t>سپید ماکیان</t>
  </si>
  <si>
    <t>محصولات کاغذی لطیف</t>
  </si>
  <si>
    <t>تعداد اوراق تبعی</t>
  </si>
  <si>
    <t>قیمت اعمال</t>
  </si>
  <si>
    <t>تاریخ اعمال</t>
  </si>
  <si>
    <t>نرخ موثر</t>
  </si>
  <si>
    <t>اختیارف ت ولکار-2585-01/03/11</t>
  </si>
  <si>
    <t>1401/03/11</t>
  </si>
  <si>
    <t/>
  </si>
  <si>
    <t>اختیارف ت ومدیر3647-01/03/25</t>
  </si>
  <si>
    <t>1401/03/25</t>
  </si>
  <si>
    <t>اختیار ف.تبعی فتوسا 010229</t>
  </si>
  <si>
    <t>1401/02/29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</si>
  <si>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</si>
  <si>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</si>
  <si>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</si>
  <si>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</si>
  <si>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</si>
  <si>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</si>
  <si>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</si>
  <si>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</si>
  <si>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</si>
  <si>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</si>
  <si>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</si>
  <si>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</si>
  <si>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</si>
  <si>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</si>
  <si>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</si>
  <si>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0.93 %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</si>
  <si>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</si>
  <si>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</si>
  <si>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</si>
  <si>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</si>
  <si>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</si>
  <si>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</si>
  <si>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</si>
  <si>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</si>
  <si>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</si>
  <si>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اسنادخزانه-م9بودجه99-020316</t>
  </si>
  <si>
    <t>1399/10/15</t>
  </si>
  <si>
    <t>1402/03/16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</si>
  <si>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</si>
  <si>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</si>
  <si>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</si>
  <si>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</si>
  <si>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</si>
  <si>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</si>
  <si>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</si>
  <si>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</si>
  <si>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</si>
  <si>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</si>
  <si>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</si>
  <si>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</si>
  <si>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</si>
  <si>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</si>
  <si>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</si>
  <si>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</si>
  <si>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</si>
  <si>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</si>
  <si>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</si>
  <si>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</si>
  <si>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</si>
  <si>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</si>
  <si>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</si>
  <si>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</si>
  <si>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</si>
  <si>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</si>
  <si>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صکوک منفعت نفت1312-6ماهه 18/5%</t>
  </si>
  <si>
    <t>1399/12/17</t>
  </si>
  <si>
    <t>1403/12/17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</si>
  <si>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</si>
  <si>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</si>
  <si>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</si>
  <si>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</si>
  <si>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</si>
  <si>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</si>
  <si>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</si>
  <si>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</si>
  <si>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</si>
  <si>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</si>
  <si>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</si>
  <si>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0.88 %</t>
  </si>
  <si>
    <t>1.52 %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</si>
  <si>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</si>
  <si>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</si>
  <si>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</si>
  <si>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</si>
  <si>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</si>
  <si>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</si>
  <si>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5.10 %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</si>
  <si>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</si>
  <si>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</si>
  <si>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</si>
  <si>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</si>
  <si>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</si>
  <si>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</si>
  <si>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</si>
  <si>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</si>
  <si>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</si>
  <si>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</si>
  <si>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</si>
  <si>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</si>
  <si>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</si>
  <si>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</si>
  <si>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</si>
  <si>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</si>
  <si>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</si>
  <si>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</si>
  <si>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</si>
  <si>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0.48 %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</si>
  <si>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</si>
  <si>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</si>
  <si>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</si>
  <si>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</si>
  <si>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</si>
  <si>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</si>
  <si>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0.03 %</t>
  </si>
  <si>
    <t>بانک رفاه شيخ بهايي</t>
  </si>
  <si>
    <t>287155067</t>
  </si>
  <si>
    <t>120.1197.722176.2</t>
  </si>
  <si>
    <t>سپرده بلند مدت</t>
  </si>
  <si>
    <t>1.81 %</t>
  </si>
  <si>
    <t>895112134700001</t>
  </si>
  <si>
    <t>1399/05/14</t>
  </si>
  <si>
    <t>2.50 %</t>
  </si>
  <si>
    <t>895112134700002</t>
  </si>
  <si>
    <t>1399/10/06</t>
  </si>
  <si>
    <t>0.76 %</t>
  </si>
  <si>
    <t>895-112-13470000-3</t>
  </si>
  <si>
    <t>1399/11/19</t>
  </si>
  <si>
    <t>3.80 %</t>
  </si>
  <si>
    <t>بانک پاسارگاد ارمغان</t>
  </si>
  <si>
    <t>279-8100-14681876-1</t>
  </si>
  <si>
    <t>1399/12/27</t>
  </si>
  <si>
    <t>0.02 %</t>
  </si>
  <si>
    <t>279-9012-14681876-1</t>
  </si>
  <si>
    <t>1.36 %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</si>
  <si>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</si>
  <si>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</si>
  <si>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</si>
  <si>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</si>
  <si>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</si>
  <si>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</si>
  <si>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205-283-6681650-1</t>
  </si>
  <si>
    <t>205-283-6681650-2</t>
  </si>
  <si>
    <t>1400/02/08</t>
  </si>
  <si>
    <t>051560304000000083</t>
  </si>
  <si>
    <t>1400/03/05</t>
  </si>
  <si>
    <t>7.77 %</t>
  </si>
  <si>
    <t>بانک تجارت آفریقا</t>
  </si>
  <si>
    <t>98038868</t>
  </si>
  <si>
    <t>2.61 %</t>
  </si>
  <si>
    <t>051560304000000093</t>
  </si>
  <si>
    <t>1400/03/13</t>
  </si>
  <si>
    <t>8.13 %</t>
  </si>
  <si>
    <t>205-283-6681650-3</t>
  </si>
  <si>
    <t>1400/04/03</t>
  </si>
  <si>
    <t>8.15 %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</si>
  <si>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</si>
  <si>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</si>
  <si>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</si>
  <si>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</si>
  <si>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</si>
  <si>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</si>
  <si>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</si>
  <si>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</si>
  <si>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</si>
  <si>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دولت تعاون-کاردان991118</t>
  </si>
  <si>
    <t>1399/11/18</t>
  </si>
  <si>
    <t>اطلاعات مجمع</t>
  </si>
  <si>
    <t>تاریخ مجمع</t>
  </si>
  <si>
    <t>سرمایه‌گذاری‌توکافولاد(هلدینگ</t>
  </si>
  <si>
    <t>1400/03/23</t>
  </si>
  <si>
    <t>1400/04/24</t>
  </si>
  <si>
    <t>سرمایه‌گذاری‌غدیر(هلدینگ‌</t>
  </si>
  <si>
    <t>1399/12/25</t>
  </si>
  <si>
    <t>پخش البرز</t>
  </si>
  <si>
    <t>1400/04/28</t>
  </si>
  <si>
    <t>سبحان دارو</t>
  </si>
  <si>
    <t>1400/03/03</t>
  </si>
  <si>
    <t>1400/04/27</t>
  </si>
  <si>
    <t>سپیدار سیستم آسیا</t>
  </si>
  <si>
    <t>1400/03/04</t>
  </si>
  <si>
    <t>1400/04/06</t>
  </si>
  <si>
    <t>1400/04/07</t>
  </si>
  <si>
    <t>بهای فروش</t>
  </si>
  <si>
    <t>ارزش دفتری</t>
  </si>
  <si>
    <t>مدیریت سرمایه گذاری کوثربهمن</t>
  </si>
  <si>
    <t>پتروشیمی پردیس</t>
  </si>
  <si>
    <t>پدیده شیمی قرن</t>
  </si>
  <si>
    <t>ملی‌ صنایع‌ مس‌ ایران‌</t>
  </si>
  <si>
    <t>ح . البرزدارو</t>
  </si>
  <si>
    <t>مدیریت صنعت شوینده ت.ص.بهشهر</t>
  </si>
  <si>
    <t>معدنی و صنعتی گل گهر</t>
  </si>
  <si>
    <t>مبین انرژی خلیج فارس</t>
  </si>
  <si>
    <t>پلی پروپیلن جم - جم پیلن</t>
  </si>
  <si>
    <t>صنایع پتروشیمی خلیج فارس</t>
  </si>
  <si>
    <t>ح . پتروشیمی جم</t>
  </si>
  <si>
    <t>سرمایه گذاری گروه توسعه ملی</t>
  </si>
  <si>
    <t>تامین سرمایه نوین</t>
  </si>
  <si>
    <t>صنعت غذایی کورش</t>
  </si>
  <si>
    <t>ح . ‌توکافولاد(هلدینگ‌</t>
  </si>
  <si>
    <t>بانک ملت</t>
  </si>
  <si>
    <t>ح. سبحان دارو</t>
  </si>
  <si>
    <t>فرآوری معدنی اپال کانی پارس</t>
  </si>
  <si>
    <t>توسعه‌ صنایع‌ بهشهر(هلدینگ</t>
  </si>
  <si>
    <t>البرزدارو</t>
  </si>
  <si>
    <t>ح. پخش البرز</t>
  </si>
  <si>
    <t>پلیمر آریا ساسول</t>
  </si>
  <si>
    <t>پتروشیمی جم</t>
  </si>
  <si>
    <t>پتروشیمی بوعلی سینا</t>
  </si>
  <si>
    <t>اسنادخزانه-م17بودجه98-010512</t>
  </si>
  <si>
    <t>اسنادخزانه-م20بودجه97-000324</t>
  </si>
  <si>
    <t>اسنادخزانه-م13بودجه98-010219</t>
  </si>
  <si>
    <t>اسنادخزانه-م14بودجه98-010318</t>
  </si>
  <si>
    <t>درآمد تغییر ارزش</t>
  </si>
  <si>
    <t>درآمد فروش</t>
  </si>
  <si>
    <t>-0.06 %</t>
  </si>
  <si>
    <t>درآمد سود اوراق</t>
  </si>
  <si>
    <t>جمع</t>
  </si>
  <si>
    <t>نام سپرده بانکی</t>
  </si>
  <si>
    <t>نام سپرده</t>
  </si>
  <si>
    <t>829-111-13470000-1</t>
  </si>
  <si>
    <t>869-111-13470000-1</t>
  </si>
  <si>
    <t>6251694085</t>
  </si>
  <si>
    <t>051560304000000058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</si>
  <si>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</si>
  <si>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</si>
  <si>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</si>
  <si>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</si>
  <si>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</si>
  <si>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49.57 %</t>
  </si>
  <si>
    <t>0.91 %</t>
  </si>
  <si>
    <t>درآمد سپرده بانکی</t>
  </si>
  <si>
    <t>50.48 %</t>
  </si>
  <si>
    <t>درصد به کل
 دارایی‌های صندوق</t>
  </si>
  <si>
    <t>بورسی یا
 فرابورسی</t>
  </si>
  <si>
    <t>دارای مجوز
 از سازمان</t>
  </si>
  <si>
    <t>درصد به 
کل دارایی‌ها</t>
  </si>
  <si>
    <t>خالص درآمد
 سود سهام</t>
  </si>
  <si>
    <t>تعداد سهام متعلقه
 در زمان مجمع</t>
  </si>
  <si>
    <t>سود متعلق 
به هر سهم</t>
  </si>
  <si>
    <t>جمع درآمد
 سود سهام</t>
  </si>
  <si>
    <t>خالص درآمد 
سود سهام</t>
  </si>
  <si>
    <t>درصد از
 کل درآمدها</t>
  </si>
  <si>
    <t>درصد از 
کل درآمدها</t>
  </si>
  <si>
    <t>سود سپرده بانکی 
و گواهی سپرده</t>
  </si>
  <si>
    <t>سود و زیان
 ناشی از تغییر قیمت</t>
  </si>
  <si>
    <t>سود و زیان ناشی
 از تغییر قیمت</t>
  </si>
  <si>
    <t> اجاره دومينو14040208</t>
  </si>
  <si>
    <t> منفعت دولت5-ش.خاص کاردان0108</t>
  </si>
  <si>
    <t>سود و زیان
 ناشی از فروش</t>
  </si>
  <si>
    <t>از ابتدای سال
 مالی تا پایان ماه</t>
  </si>
  <si>
    <t>درآمد سو سهام</t>
  </si>
  <si>
    <t>درآمد سود
 سهام</t>
  </si>
  <si>
    <t>درآمد تغییر
 ارزش</t>
  </si>
  <si>
    <t>درآمد سود
 اوراق</t>
  </si>
  <si>
    <t>سود سپرده بانکی
 و گواهی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</si>
</sst>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\ ;[Black]\(#,##0\);\-\ ;"/>
  </numFmts>
  <fonts count="12" x14ac:knownFonts="1"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9"/>
      <color rgb="FF000000"/>
      <name val="Tahoma"/>
      <family val="2"/>
    </font>
    <font>
      <b/>
      <sz val="12"/>
      <color theme="1"/>
      <name val="B Mitra"/>
      <charset val="178"/>
    </font>
    <font>
      <sz val="11"/>
      <name val="Calibri"/>
    </font>
    <font>
      <sz val="12"/>
      <color theme="0"/>
      <name val="B Mitra"/>
      <charset val="178"/>
    </font>
    <font>
      <b/>
      <sz val="18"/>
      <name val="B Mitra"/>
      <charset val="178"/>
    </font>
    <font>
      <sz val="18"/>
      <name val="B Mitra"/>
      <charset val="178"/>
    </font>
    <font>
      <b/>
      <sz val="16"/>
      <name val="B Mitra"/>
      <charset val="178"/>
    </font>
    <font>
      <sz val="16"/>
      <name val="B Mitra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3" fontId="4" fillId="0" borderId="0" xfId="0" applyNumberFormat="1" applyFont="1"/>
    <xf numFmtId="0" fontId="1" fillId="0" borderId="0" xfId="0" applyFont="1" applyBorder="1"/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/>
    <xf numFmtId="10" fontId="1" fillId="0" borderId="0" xfId="2" applyNumberFormat="1" applyFont="1" applyAlignment="1">
      <alignment horizontal="center"/>
    </xf>
    <xf numFmtId="3" fontId="7" fillId="0" borderId="0" xfId="0" applyNumberFormat="1" applyFont="1"/>
    <xf numFmtId="0" fontId="1" fillId="0" borderId="0" xfId="0" applyFont="1" applyFill="1"/>
    <xf numFmtId="0" fontId="3" fillId="0" borderId="0" xfId="0" applyFont="1" applyFill="1"/>
    <xf numFmtId="164" fontId="1" fillId="0" borderId="0" xfId="0" applyNumberFormat="1" applyFont="1" applyFill="1" applyAlignment="1">
      <alignment horizontal="center"/>
    </xf>
    <xf numFmtId="164" fontId="1" fillId="0" borderId="0" xfId="0" quotePrefix="1" applyNumberFormat="1" applyFont="1" applyFill="1" applyAlignment="1">
      <alignment horizontal="center"/>
    </xf>
    <xf numFmtId="164" fontId="1" fillId="0" borderId="0" xfId="0" applyNumberFormat="1" applyFont="1" applyFill="1"/>
    <xf numFmtId="0" fontId="5" fillId="0" borderId="0" xfId="0" applyFont="1" applyFill="1"/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64" fontId="1" fillId="0" borderId="0" xfId="0" applyNumberFormat="1" applyFont="1" applyFill="1" applyBorder="1"/>
    <xf numFmtId="43" fontId="1" fillId="0" borderId="0" xfId="1" applyNumberFormat="1" applyFont="1"/>
    <xf numFmtId="10" fontId="1" fillId="0" borderId="0" xfId="2" applyNumberFormat="1" applyFont="1"/>
    <xf numFmtId="10" fontId="1" fillId="0" borderId="0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2" fillId="0" borderId="0" xfId="2" applyNumberFormat="1" applyFont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10" fontId="9" fillId="0" borderId="0" xfId="2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10" fontId="9" fillId="0" borderId="0" xfId="0" applyNumberFormat="1" applyFont="1" applyFill="1" applyAlignment="1">
      <alignment horizontal="center"/>
    </xf>
    <xf numFmtId="3" fontId="9" fillId="0" borderId="0" xfId="0" applyNumberFormat="1" applyFont="1"/>
    <xf numFmtId="3" fontId="9" fillId="0" borderId="1" xfId="0" applyNumberFormat="1" applyFont="1" applyBorder="1"/>
    <xf numFmtId="164" fontId="9" fillId="0" borderId="0" xfId="0" applyNumberFormat="1" applyFont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0" fontId="9" fillId="0" borderId="0" xfId="2" applyNumberFormat="1" applyFont="1" applyFill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22"/>
  <sheetViews>
    <sheetView rightToLeft="1" view="pageBreakPreview" zoomScale="60" zoomScaleNormal="90" workbookViewId="0">
      <selection activeCell="H6" sqref="H6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7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8.710937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8.285156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8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6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25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6" spans="1:25" ht="27.75" x14ac:dyDescent="0.4">
      <c r="A6" s="36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5" ht="27.75" x14ac:dyDescent="0.4">
      <c r="A7" s="36" t="s">
        <v>3</v>
      </c>
      <c r="C7" s="36" t="s">
        <v>7</v>
      </c>
      <c r="E7" s="36" t="s">
        <v>8</v>
      </c>
      <c r="G7" s="36" t="s">
        <v>9</v>
      </c>
      <c r="I7" s="36" t="s">
        <v>10</v>
      </c>
      <c r="J7" s="36" t="s">
        <v>10</v>
      </c>
      <c r="K7" s="36" t="s">
        <v>10</v>
      </c>
      <c r="M7" s="36" t="s">
        <v>11</v>
      </c>
      <c r="N7" s="36" t="s">
        <v>11</v>
      </c>
      <c r="O7" s="36" t="s">
        <v>11</v>
      </c>
      <c r="Q7" s="36" t="s">
        <v>7</v>
      </c>
      <c r="S7" s="36" t="s">
        <v>12</v>
      </c>
      <c r="U7" s="36" t="s">
        <v>8</v>
      </c>
      <c r="W7" s="36" t="s">
        <v>9</v>
      </c>
      <c r="Y7" s="37" t="s">
        <v>259</v>
      </c>
    </row>
    <row r="8" spans="1:25" ht="27.75" x14ac:dyDescent="0.4">
      <c r="A8" s="36" t="s">
        <v>3</v>
      </c>
      <c r="C8" s="36" t="s">
        <v>7</v>
      </c>
      <c r="E8" s="36" t="s">
        <v>8</v>
      </c>
      <c r="G8" s="36" t="s">
        <v>9</v>
      </c>
      <c r="I8" s="36" t="s">
        <v>7</v>
      </c>
      <c r="K8" s="36" t="s">
        <v>8</v>
      </c>
      <c r="M8" s="36" t="s">
        <v>7</v>
      </c>
      <c r="O8" s="36" t="s">
        <v>14</v>
      </c>
      <c r="Q8" s="36" t="s">
        <v>7</v>
      </c>
      <c r="S8" s="36" t="s">
        <v>12</v>
      </c>
      <c r="U8" s="36" t="s">
        <v>8</v>
      </c>
      <c r="W8" s="36" t="s">
        <v>9</v>
      </c>
      <c r="Y8" s="36" t="s">
        <v>13</v>
      </c>
    </row>
    <row r="9" spans="1:25" ht="18.75" x14ac:dyDescent="0.45">
      <c r="A9" s="2" t="s">
        <v>15</v>
      </c>
      <c r="C9" s="4">
        <v>4300</v>
      </c>
      <c r="D9" s="5"/>
      <c r="E9" s="4">
        <v>33751346</v>
      </c>
      <c r="F9" s="5"/>
      <c r="G9" s="4">
        <v>68741142.030000001</v>
      </c>
      <c r="H9" s="5"/>
      <c r="I9" s="4">
        <v>0</v>
      </c>
      <c r="J9" s="5"/>
      <c r="K9" s="4">
        <v>0</v>
      </c>
      <c r="L9" s="5"/>
      <c r="M9" s="8">
        <v>-4300</v>
      </c>
      <c r="N9" s="5"/>
      <c r="O9" s="4">
        <v>64774488</v>
      </c>
      <c r="P9" s="5"/>
      <c r="Q9" s="4">
        <v>0</v>
      </c>
      <c r="R9" s="5"/>
      <c r="S9" s="4">
        <v>0</v>
      </c>
      <c r="T9" s="5"/>
      <c r="U9" s="4">
        <v>0</v>
      </c>
      <c r="V9" s="5"/>
      <c r="W9" s="4">
        <v>0</v>
      </c>
      <c r="X9" s="5"/>
      <c r="Y9" s="5" t="s">
        <v>16</v>
      </c>
    </row>
    <row r="10" spans="1:25" ht="18.75" x14ac:dyDescent="0.45">
      <c r="A10" s="2" t="s">
        <v>17</v>
      </c>
      <c r="C10" s="4">
        <v>1</v>
      </c>
      <c r="D10" s="5"/>
      <c r="E10" s="4">
        <v>6709</v>
      </c>
      <c r="F10" s="5"/>
      <c r="G10" s="4">
        <v>5795.3114999999998</v>
      </c>
      <c r="H10" s="5"/>
      <c r="I10" s="4">
        <v>0</v>
      </c>
      <c r="J10" s="5"/>
      <c r="K10" s="4">
        <v>0</v>
      </c>
      <c r="L10" s="5"/>
      <c r="M10" s="8">
        <v>0</v>
      </c>
      <c r="N10" s="5"/>
      <c r="O10" s="4">
        <v>0</v>
      </c>
      <c r="P10" s="5"/>
      <c r="Q10" s="4">
        <v>1</v>
      </c>
      <c r="R10" s="5"/>
      <c r="S10" s="4">
        <v>6600</v>
      </c>
      <c r="T10" s="5"/>
      <c r="U10" s="4">
        <v>6709</v>
      </c>
      <c r="V10" s="5"/>
      <c r="W10" s="4">
        <v>6560.73</v>
      </c>
      <c r="X10" s="5"/>
      <c r="Y10" s="5" t="s">
        <v>16</v>
      </c>
    </row>
    <row r="11" spans="1:25" ht="18.75" x14ac:dyDescent="0.45">
      <c r="A11" s="2" t="s">
        <v>18</v>
      </c>
      <c r="C11" s="4">
        <v>148610</v>
      </c>
      <c r="D11" s="5"/>
      <c r="E11" s="4">
        <v>444904859</v>
      </c>
      <c r="F11" s="5"/>
      <c r="G11" s="4">
        <v>503006248.55250001</v>
      </c>
      <c r="H11" s="5"/>
      <c r="I11" s="4">
        <v>0</v>
      </c>
      <c r="J11" s="5"/>
      <c r="K11" s="4">
        <v>0</v>
      </c>
      <c r="L11" s="5"/>
      <c r="M11" s="8">
        <v>-148610</v>
      </c>
      <c r="N11" s="5"/>
      <c r="O11" s="4">
        <v>643430467</v>
      </c>
      <c r="P11" s="5"/>
      <c r="Q11" s="4">
        <v>0</v>
      </c>
      <c r="R11" s="5"/>
      <c r="S11" s="4">
        <v>0</v>
      </c>
      <c r="T11" s="5"/>
      <c r="U11" s="4">
        <v>0</v>
      </c>
      <c r="V11" s="5"/>
      <c r="W11" s="4">
        <v>0</v>
      </c>
      <c r="X11" s="5"/>
      <c r="Y11" s="5" t="s">
        <v>16</v>
      </c>
    </row>
    <row r="12" spans="1:25" ht="18.75" x14ac:dyDescent="0.45">
      <c r="A12" s="2" t="s">
        <v>19</v>
      </c>
      <c r="C12" s="4">
        <v>24768</v>
      </c>
      <c r="D12" s="5"/>
      <c r="E12" s="4">
        <f>54564932-1286</f>
        <v>54563646</v>
      </c>
      <c r="F12" s="5"/>
      <c r="G12" s="4">
        <f>77702709.5424-1287</f>
        <v>77701422.542400002</v>
      </c>
      <c r="H12" s="5"/>
      <c r="I12" s="4">
        <v>0</v>
      </c>
      <c r="J12" s="5"/>
      <c r="K12" s="4">
        <v>0</v>
      </c>
      <c r="L12" s="5"/>
      <c r="M12" s="8">
        <v>-24768</v>
      </c>
      <c r="N12" s="5"/>
      <c r="O12" s="4">
        <v>118179040</v>
      </c>
      <c r="P12" s="5"/>
      <c r="Q12" s="4">
        <v>0</v>
      </c>
      <c r="R12" s="5"/>
      <c r="S12" s="4">
        <v>0</v>
      </c>
      <c r="T12" s="5"/>
      <c r="U12" s="4">
        <v>0</v>
      </c>
      <c r="V12" s="5"/>
      <c r="W12" s="4">
        <v>0</v>
      </c>
      <c r="X12" s="5"/>
      <c r="Y12" s="5" t="s">
        <v>16</v>
      </c>
    </row>
    <row r="13" spans="1:25" ht="18.75" x14ac:dyDescent="0.45">
      <c r="A13" s="2" t="s">
        <v>20</v>
      </c>
      <c r="C13" s="4">
        <v>0</v>
      </c>
      <c r="D13" s="5"/>
      <c r="E13" s="4">
        <v>0</v>
      </c>
      <c r="F13" s="5"/>
      <c r="G13" s="4">
        <v>0</v>
      </c>
      <c r="H13" s="5"/>
      <c r="I13" s="4">
        <v>3289003</v>
      </c>
      <c r="J13" s="5"/>
      <c r="K13" s="4">
        <v>30974795454</v>
      </c>
      <c r="L13" s="5"/>
      <c r="M13" s="8">
        <v>0</v>
      </c>
      <c r="N13" s="5"/>
      <c r="O13" s="4">
        <v>0</v>
      </c>
      <c r="P13" s="5"/>
      <c r="Q13" s="4">
        <v>3289003</v>
      </c>
      <c r="R13" s="5"/>
      <c r="S13" s="4">
        <v>9600</v>
      </c>
      <c r="T13" s="5"/>
      <c r="U13" s="4">
        <v>30974795454</v>
      </c>
      <c r="V13" s="5"/>
      <c r="W13" s="4">
        <v>31386560948.639999</v>
      </c>
      <c r="X13" s="5"/>
      <c r="Y13" s="5" t="s">
        <v>21</v>
      </c>
    </row>
    <row r="14" spans="1:25" ht="18.75" x14ac:dyDescent="0.45">
      <c r="A14" s="2" t="s">
        <v>22</v>
      </c>
      <c r="C14" s="4">
        <v>0</v>
      </c>
      <c r="D14" s="5"/>
      <c r="E14" s="4">
        <v>0</v>
      </c>
      <c r="F14" s="5"/>
      <c r="G14" s="4">
        <v>0</v>
      </c>
      <c r="H14" s="5"/>
      <c r="I14" s="4">
        <v>735148</v>
      </c>
      <c r="J14" s="5"/>
      <c r="K14" s="4">
        <v>51522776907</v>
      </c>
      <c r="L14" s="5"/>
      <c r="M14" s="4">
        <v>0</v>
      </c>
      <c r="N14" s="5"/>
      <c r="O14" s="4">
        <v>0</v>
      </c>
      <c r="P14" s="5"/>
      <c r="Q14" s="4">
        <v>7803879</v>
      </c>
      <c r="R14" s="5"/>
      <c r="S14" s="4">
        <v>6652</v>
      </c>
      <c r="T14" s="5"/>
      <c r="U14" s="4">
        <v>51522776907</v>
      </c>
      <c r="V14" s="5"/>
      <c r="W14" s="4">
        <v>51602530259.507401</v>
      </c>
      <c r="X14" s="5"/>
      <c r="Y14" s="5" t="s">
        <v>23</v>
      </c>
    </row>
    <row r="15" spans="1:25" ht="18.75" x14ac:dyDescent="0.45">
      <c r="A15" s="2" t="s">
        <v>24</v>
      </c>
      <c r="C15" s="4">
        <v>0</v>
      </c>
      <c r="D15" s="5"/>
      <c r="E15" s="4">
        <v>0</v>
      </c>
      <c r="F15" s="5"/>
      <c r="G15" s="4">
        <v>0</v>
      </c>
      <c r="H15" s="5"/>
      <c r="I15" s="4">
        <v>13766</v>
      </c>
      <c r="J15" s="5"/>
      <c r="K15" s="4">
        <v>289354270</v>
      </c>
      <c r="L15" s="5"/>
      <c r="M15" s="4">
        <v>0</v>
      </c>
      <c r="N15" s="5"/>
      <c r="O15" s="4">
        <v>0</v>
      </c>
      <c r="P15" s="5"/>
      <c r="Q15" s="4">
        <v>13766</v>
      </c>
      <c r="R15" s="5"/>
      <c r="S15" s="4">
        <v>18000</v>
      </c>
      <c r="T15" s="5"/>
      <c r="U15" s="4">
        <v>289354270</v>
      </c>
      <c r="V15" s="5"/>
      <c r="W15" s="4">
        <v>246313661.40000001</v>
      </c>
      <c r="X15" s="5"/>
      <c r="Y15" s="5" t="s">
        <v>16</v>
      </c>
    </row>
    <row r="16" spans="1:25" ht="18.75" x14ac:dyDescent="0.45">
      <c r="A16" s="2" t="s">
        <v>25</v>
      </c>
      <c r="C16" s="4">
        <v>0</v>
      </c>
      <c r="D16" s="5"/>
      <c r="E16" s="4">
        <v>0</v>
      </c>
      <c r="F16" s="5"/>
      <c r="G16" s="4">
        <v>0</v>
      </c>
      <c r="H16" s="5"/>
      <c r="I16" s="4">
        <v>1327</v>
      </c>
      <c r="J16" s="5"/>
      <c r="K16" s="4">
        <v>43166658</v>
      </c>
      <c r="L16" s="5"/>
      <c r="M16" s="4">
        <v>0</v>
      </c>
      <c r="N16" s="5"/>
      <c r="O16" s="4">
        <v>0</v>
      </c>
      <c r="P16" s="5"/>
      <c r="Q16" s="4">
        <v>1327</v>
      </c>
      <c r="R16" s="5"/>
      <c r="S16" s="4">
        <v>67508</v>
      </c>
      <c r="T16" s="5"/>
      <c r="U16" s="4">
        <f>43167985-1286</f>
        <v>43166699</v>
      </c>
      <c r="V16" s="5"/>
      <c r="W16" s="4">
        <f>89050096.4598-1289</f>
        <v>89048807.459800005</v>
      </c>
      <c r="X16" s="5"/>
      <c r="Y16" s="5" t="s">
        <v>16</v>
      </c>
    </row>
    <row r="17" spans="5:23" ht="18.75" thickBot="1" x14ac:dyDescent="0.45">
      <c r="E17" s="6">
        <f>SUM(E9:E16)</f>
        <v>533226560</v>
      </c>
      <c r="F17" s="7"/>
      <c r="G17" s="6">
        <f>SUM(G9:G16)</f>
        <v>649454608.43640006</v>
      </c>
      <c r="H17" s="7"/>
      <c r="I17" s="7"/>
      <c r="J17" s="7"/>
      <c r="K17" s="6">
        <f>SUM(K9:K16)</f>
        <v>82830093289</v>
      </c>
      <c r="L17" s="7"/>
      <c r="M17" s="7"/>
      <c r="N17" s="7"/>
      <c r="O17" s="6">
        <f>SUM(O9:O16)</f>
        <v>826383995</v>
      </c>
      <c r="P17" s="7"/>
      <c r="Q17" s="7"/>
      <c r="R17" s="7"/>
      <c r="S17" s="7"/>
      <c r="T17" s="7"/>
      <c r="U17" s="6">
        <f>SUM(U9:U16)</f>
        <v>82830100039</v>
      </c>
      <c r="V17" s="7"/>
      <c r="W17" s="6">
        <f>SUM(W9:W16)</f>
        <v>83324460237.737183</v>
      </c>
    </row>
    <row r="18" spans="5:23" ht="18.75" thickTop="1" x14ac:dyDescent="0.4"/>
    <row r="19" spans="5:23" x14ac:dyDescent="0.4">
      <c r="U19" s="15"/>
    </row>
    <row r="21" spans="5:23" x14ac:dyDescent="0.4">
      <c r="E21" s="3"/>
      <c r="G21" s="3"/>
    </row>
    <row r="22" spans="5:23" x14ac:dyDescent="0.4">
      <c r="U22" s="3"/>
      <c r="W22" s="3"/>
    </row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6"/>
  <sheetViews>
    <sheetView rightToLeft="1" view="pageBreakPreview" topLeftCell="A7" zoomScale="89" zoomScaleNormal="100" zoomScaleSheetLayoutView="89" workbookViewId="0">
      <selection activeCell="K50" sqref="K50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7.8554687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24.85546875" style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7.75" x14ac:dyDescent="0.4">
      <c r="A6" s="36" t="s">
        <v>3</v>
      </c>
      <c r="C6" s="36" t="s">
        <v>184</v>
      </c>
      <c r="D6" s="36" t="s">
        <v>184</v>
      </c>
      <c r="E6" s="36" t="s">
        <v>184</v>
      </c>
      <c r="F6" s="36" t="s">
        <v>184</v>
      </c>
      <c r="G6" s="36" t="s">
        <v>184</v>
      </c>
      <c r="H6" s="36" t="s">
        <v>184</v>
      </c>
      <c r="I6" s="36" t="s">
        <v>184</v>
      </c>
      <c r="K6" s="36" t="s">
        <v>185</v>
      </c>
      <c r="L6" s="36" t="s">
        <v>185</v>
      </c>
      <c r="M6" s="36" t="s">
        <v>185</v>
      </c>
      <c r="N6" s="36" t="s">
        <v>185</v>
      </c>
      <c r="O6" s="36" t="s">
        <v>185</v>
      </c>
      <c r="P6" s="36" t="s">
        <v>185</v>
      </c>
      <c r="Q6" s="36" t="s">
        <v>185</v>
      </c>
    </row>
    <row r="7" spans="1:17" ht="75" customHeight="1" x14ac:dyDescent="0.4">
      <c r="A7" s="36" t="s">
        <v>3</v>
      </c>
      <c r="C7" s="36" t="s">
        <v>7</v>
      </c>
      <c r="E7" s="36" t="s">
        <v>209</v>
      </c>
      <c r="G7" s="36" t="s">
        <v>210</v>
      </c>
      <c r="I7" s="37" t="s">
        <v>275</v>
      </c>
      <c r="K7" s="36" t="s">
        <v>7</v>
      </c>
      <c r="M7" s="36" t="s">
        <v>209</v>
      </c>
      <c r="O7" s="36" t="s">
        <v>210</v>
      </c>
      <c r="Q7" s="37" t="s">
        <v>275</v>
      </c>
    </row>
    <row r="8" spans="1:17" ht="18.75" x14ac:dyDescent="0.45">
      <c r="A8" s="2" t="s">
        <v>19</v>
      </c>
      <c r="C8" s="11">
        <v>24768</v>
      </c>
      <c r="D8" s="11"/>
      <c r="E8" s="11">
        <v>118179040</v>
      </c>
      <c r="F8" s="11"/>
      <c r="G8" s="11">
        <v>54564932</v>
      </c>
      <c r="H8" s="11"/>
      <c r="I8" s="11">
        <v>63614108</v>
      </c>
      <c r="J8" s="11"/>
      <c r="K8" s="11">
        <v>24768</v>
      </c>
      <c r="L8" s="11"/>
      <c r="M8" s="11">
        <v>118179040</v>
      </c>
      <c r="N8" s="11"/>
      <c r="O8" s="11">
        <f>M8-Q8</f>
        <v>54564932</v>
      </c>
      <c r="P8" s="11"/>
      <c r="Q8" s="11">
        <v>63614108</v>
      </c>
    </row>
    <row r="9" spans="1:17" ht="18.75" x14ac:dyDescent="0.45">
      <c r="A9" s="2" t="s">
        <v>18</v>
      </c>
      <c r="C9" s="11">
        <v>148610</v>
      </c>
      <c r="D9" s="11"/>
      <c r="E9" s="11">
        <v>643430467</v>
      </c>
      <c r="F9" s="11"/>
      <c r="G9" s="11">
        <v>466248911</v>
      </c>
      <c r="H9" s="11"/>
      <c r="I9" s="11">
        <v>177181556</v>
      </c>
      <c r="J9" s="11"/>
      <c r="K9" s="11">
        <v>148610</v>
      </c>
      <c r="L9" s="11"/>
      <c r="M9" s="11">
        <v>643430467</v>
      </c>
      <c r="N9" s="11"/>
      <c r="O9" s="11">
        <f t="shared" ref="O9:O49" si="0">M9-Q9</f>
        <v>466248911</v>
      </c>
      <c r="P9" s="11"/>
      <c r="Q9" s="11">
        <v>177181556</v>
      </c>
    </row>
    <row r="10" spans="1:17" ht="18.75" x14ac:dyDescent="0.45">
      <c r="A10" s="2" t="s">
        <v>15</v>
      </c>
      <c r="C10" s="11">
        <v>4300</v>
      </c>
      <c r="D10" s="11"/>
      <c r="E10" s="11">
        <v>64774488</v>
      </c>
      <c r="F10" s="11"/>
      <c r="G10" s="11">
        <v>51318901</v>
      </c>
      <c r="H10" s="11"/>
      <c r="I10" s="11">
        <v>13455587</v>
      </c>
      <c r="J10" s="11"/>
      <c r="K10" s="11">
        <v>4300</v>
      </c>
      <c r="L10" s="11"/>
      <c r="M10" s="11">
        <v>64774488</v>
      </c>
      <c r="N10" s="11"/>
      <c r="O10" s="11">
        <f t="shared" si="0"/>
        <v>51318901</v>
      </c>
      <c r="P10" s="11"/>
      <c r="Q10" s="11">
        <v>13455587</v>
      </c>
    </row>
    <row r="11" spans="1:17" ht="18.75" x14ac:dyDescent="0.45">
      <c r="A11" s="2" t="s">
        <v>211</v>
      </c>
      <c r="C11" s="11">
        <v>0</v>
      </c>
      <c r="D11" s="11"/>
      <c r="E11" s="11">
        <v>0</v>
      </c>
      <c r="F11" s="11"/>
      <c r="G11" s="11">
        <v>0</v>
      </c>
      <c r="H11" s="11"/>
      <c r="I11" s="11">
        <v>0</v>
      </c>
      <c r="J11" s="11"/>
      <c r="K11" s="11">
        <v>18975</v>
      </c>
      <c r="L11" s="11"/>
      <c r="M11" s="11">
        <v>302133102</v>
      </c>
      <c r="N11" s="11"/>
      <c r="O11" s="11">
        <f t="shared" si="0"/>
        <v>289398120</v>
      </c>
      <c r="P11" s="11"/>
      <c r="Q11" s="11">
        <v>12734982</v>
      </c>
    </row>
    <row r="12" spans="1:17" ht="18.75" x14ac:dyDescent="0.45">
      <c r="A12" s="2" t="s">
        <v>198</v>
      </c>
      <c r="C12" s="11">
        <v>0</v>
      </c>
      <c r="D12" s="11"/>
      <c r="E12" s="11">
        <v>0</v>
      </c>
      <c r="F12" s="11"/>
      <c r="G12" s="11">
        <v>0</v>
      </c>
      <c r="H12" s="11"/>
      <c r="I12" s="11">
        <v>0</v>
      </c>
      <c r="J12" s="11"/>
      <c r="K12" s="11">
        <v>1500000</v>
      </c>
      <c r="L12" s="11"/>
      <c r="M12" s="11">
        <v>14814079901</v>
      </c>
      <c r="N12" s="11"/>
      <c r="O12" s="11">
        <f t="shared" si="0"/>
        <v>16325082443</v>
      </c>
      <c r="P12" s="11"/>
      <c r="Q12" s="11">
        <v>-1511002542</v>
      </c>
    </row>
    <row r="13" spans="1:17" ht="18.75" x14ac:dyDescent="0.45">
      <c r="A13" s="2" t="s">
        <v>200</v>
      </c>
      <c r="C13" s="11">
        <v>0</v>
      </c>
      <c r="D13" s="11"/>
      <c r="E13" s="11">
        <v>0</v>
      </c>
      <c r="F13" s="11"/>
      <c r="G13" s="11">
        <v>0</v>
      </c>
      <c r="H13" s="11"/>
      <c r="I13" s="11">
        <v>0</v>
      </c>
      <c r="J13" s="11"/>
      <c r="K13" s="11">
        <v>200000</v>
      </c>
      <c r="L13" s="11"/>
      <c r="M13" s="11">
        <v>3186901951</v>
      </c>
      <c r="N13" s="11"/>
      <c r="O13" s="11">
        <f t="shared" si="0"/>
        <v>2529130217</v>
      </c>
      <c r="P13" s="11"/>
      <c r="Q13" s="11">
        <v>657771734</v>
      </c>
    </row>
    <row r="14" spans="1:17" ht="18.75" x14ac:dyDescent="0.45">
      <c r="A14" s="2" t="s">
        <v>212</v>
      </c>
      <c r="C14" s="11">
        <v>0</v>
      </c>
      <c r="D14" s="11"/>
      <c r="E14" s="11">
        <v>0</v>
      </c>
      <c r="F14" s="11"/>
      <c r="G14" s="11">
        <v>0</v>
      </c>
      <c r="H14" s="11"/>
      <c r="I14" s="11">
        <v>0</v>
      </c>
      <c r="J14" s="11"/>
      <c r="K14" s="11">
        <v>180000</v>
      </c>
      <c r="L14" s="11"/>
      <c r="M14" s="11">
        <v>16540201678</v>
      </c>
      <c r="N14" s="11"/>
      <c r="O14" s="11">
        <f t="shared" si="0"/>
        <v>16919900497</v>
      </c>
      <c r="P14" s="11"/>
      <c r="Q14" s="11">
        <v>-379698819</v>
      </c>
    </row>
    <row r="15" spans="1:17" ht="18.75" x14ac:dyDescent="0.45">
      <c r="A15" s="2" t="s">
        <v>213</v>
      </c>
      <c r="C15" s="11">
        <v>0</v>
      </c>
      <c r="D15" s="11"/>
      <c r="E15" s="11">
        <v>0</v>
      </c>
      <c r="F15" s="11"/>
      <c r="G15" s="11">
        <v>0</v>
      </c>
      <c r="H15" s="11"/>
      <c r="I15" s="11">
        <v>0</v>
      </c>
      <c r="J15" s="11"/>
      <c r="K15" s="11">
        <v>500000</v>
      </c>
      <c r="L15" s="11"/>
      <c r="M15" s="11">
        <v>30288703525</v>
      </c>
      <c r="N15" s="11"/>
      <c r="O15" s="11">
        <f t="shared" si="0"/>
        <v>30738224938</v>
      </c>
      <c r="P15" s="11"/>
      <c r="Q15" s="11">
        <v>-449521413</v>
      </c>
    </row>
    <row r="16" spans="1:17" ht="18.75" x14ac:dyDescent="0.45">
      <c r="A16" s="2" t="s">
        <v>214</v>
      </c>
      <c r="C16" s="11">
        <v>0</v>
      </c>
      <c r="D16" s="11"/>
      <c r="E16" s="11">
        <v>0</v>
      </c>
      <c r="F16" s="11"/>
      <c r="G16" s="11">
        <v>0</v>
      </c>
      <c r="H16" s="11"/>
      <c r="I16" s="11">
        <v>0</v>
      </c>
      <c r="J16" s="11"/>
      <c r="K16" s="11">
        <v>3100000</v>
      </c>
      <c r="L16" s="11"/>
      <c r="M16" s="11">
        <v>38873506713</v>
      </c>
      <c r="N16" s="11"/>
      <c r="O16" s="11">
        <f t="shared" si="0"/>
        <v>37429108944</v>
      </c>
      <c r="P16" s="11"/>
      <c r="Q16" s="11">
        <v>1444397769</v>
      </c>
    </row>
    <row r="17" spans="1:17" ht="18.75" x14ac:dyDescent="0.45">
      <c r="A17" s="2" t="s">
        <v>215</v>
      </c>
      <c r="C17" s="11">
        <v>0</v>
      </c>
      <c r="D17" s="11"/>
      <c r="E17" s="11">
        <v>0</v>
      </c>
      <c r="F17" s="11"/>
      <c r="G17" s="11">
        <v>0</v>
      </c>
      <c r="H17" s="11"/>
      <c r="I17" s="11">
        <v>0</v>
      </c>
      <c r="J17" s="11"/>
      <c r="K17" s="11">
        <v>160000</v>
      </c>
      <c r="L17" s="11"/>
      <c r="M17" s="11">
        <v>1612212956</v>
      </c>
      <c r="N17" s="11"/>
      <c r="O17" s="11">
        <f t="shared" si="0"/>
        <v>2129924573</v>
      </c>
      <c r="P17" s="11"/>
      <c r="Q17" s="11">
        <v>-517711617</v>
      </c>
    </row>
    <row r="18" spans="1:17" ht="18.75" x14ac:dyDescent="0.45">
      <c r="A18" s="2" t="s">
        <v>216</v>
      </c>
      <c r="C18" s="11">
        <v>0</v>
      </c>
      <c r="D18" s="11"/>
      <c r="E18" s="11">
        <v>0</v>
      </c>
      <c r="F18" s="11"/>
      <c r="G18" s="11">
        <v>0</v>
      </c>
      <c r="H18" s="11"/>
      <c r="I18" s="11">
        <v>0</v>
      </c>
      <c r="J18" s="11"/>
      <c r="K18" s="11">
        <v>250000</v>
      </c>
      <c r="L18" s="11"/>
      <c r="M18" s="11">
        <v>8443763559</v>
      </c>
      <c r="N18" s="11"/>
      <c r="O18" s="11">
        <f t="shared" si="0"/>
        <v>8497455290</v>
      </c>
      <c r="P18" s="11"/>
      <c r="Q18" s="11">
        <v>-53691731</v>
      </c>
    </row>
    <row r="19" spans="1:17" ht="18.75" x14ac:dyDescent="0.45">
      <c r="A19" s="2" t="s">
        <v>217</v>
      </c>
      <c r="C19" s="11">
        <v>0</v>
      </c>
      <c r="D19" s="11"/>
      <c r="E19" s="11">
        <v>0</v>
      </c>
      <c r="F19" s="11"/>
      <c r="G19" s="11">
        <v>0</v>
      </c>
      <c r="H19" s="11"/>
      <c r="I19" s="11">
        <v>0</v>
      </c>
      <c r="J19" s="11"/>
      <c r="K19" s="11">
        <v>585210</v>
      </c>
      <c r="L19" s="11"/>
      <c r="M19" s="11">
        <v>10333871706</v>
      </c>
      <c r="N19" s="11"/>
      <c r="O19" s="11">
        <f t="shared" si="0"/>
        <v>10533284562</v>
      </c>
      <c r="P19" s="11"/>
      <c r="Q19" s="11">
        <v>-199412856</v>
      </c>
    </row>
    <row r="20" spans="1:17" ht="18.75" x14ac:dyDescent="0.45">
      <c r="A20" s="2" t="s">
        <v>218</v>
      </c>
      <c r="C20" s="11">
        <v>0</v>
      </c>
      <c r="D20" s="11"/>
      <c r="E20" s="11">
        <v>0</v>
      </c>
      <c r="F20" s="11"/>
      <c r="G20" s="11">
        <v>0</v>
      </c>
      <c r="H20" s="11"/>
      <c r="I20" s="11">
        <v>0</v>
      </c>
      <c r="J20" s="11"/>
      <c r="K20" s="11">
        <v>639000</v>
      </c>
      <c r="L20" s="11"/>
      <c r="M20" s="11">
        <v>10161687569</v>
      </c>
      <c r="N20" s="11"/>
      <c r="O20" s="11">
        <f t="shared" si="0"/>
        <v>9949458562</v>
      </c>
      <c r="P20" s="11"/>
      <c r="Q20" s="11">
        <v>212229007</v>
      </c>
    </row>
    <row r="21" spans="1:17" ht="18.75" x14ac:dyDescent="0.45">
      <c r="A21" s="2" t="s">
        <v>219</v>
      </c>
      <c r="C21" s="11">
        <v>0</v>
      </c>
      <c r="D21" s="11"/>
      <c r="E21" s="11">
        <v>0</v>
      </c>
      <c r="F21" s="11"/>
      <c r="G21" s="11">
        <v>0</v>
      </c>
      <c r="H21" s="11"/>
      <c r="I21" s="11">
        <v>0</v>
      </c>
      <c r="J21" s="11"/>
      <c r="K21" s="11">
        <v>250000</v>
      </c>
      <c r="L21" s="11"/>
      <c r="M21" s="11">
        <v>16565843440</v>
      </c>
      <c r="N21" s="11"/>
      <c r="O21" s="11">
        <f t="shared" si="0"/>
        <v>16912491576</v>
      </c>
      <c r="P21" s="11"/>
      <c r="Q21" s="11">
        <v>-346648136</v>
      </c>
    </row>
    <row r="22" spans="1:17" ht="18.75" x14ac:dyDescent="0.45">
      <c r="A22" s="2" t="s">
        <v>220</v>
      </c>
      <c r="C22" s="11">
        <v>0</v>
      </c>
      <c r="D22" s="11"/>
      <c r="E22" s="11">
        <v>0</v>
      </c>
      <c r="F22" s="11"/>
      <c r="G22" s="11">
        <v>0</v>
      </c>
      <c r="H22" s="11"/>
      <c r="I22" s="11">
        <v>0</v>
      </c>
      <c r="J22" s="11"/>
      <c r="K22" s="11">
        <v>3500000</v>
      </c>
      <c r="L22" s="11"/>
      <c r="M22" s="11">
        <v>30653981824</v>
      </c>
      <c r="N22" s="11"/>
      <c r="O22" s="11">
        <f t="shared" si="0"/>
        <v>31417265429</v>
      </c>
      <c r="P22" s="11"/>
      <c r="Q22" s="11">
        <v>-763283605</v>
      </c>
    </row>
    <row r="23" spans="1:17" ht="18.75" x14ac:dyDescent="0.45">
      <c r="A23" s="2" t="s">
        <v>221</v>
      </c>
      <c r="C23" s="11">
        <v>0</v>
      </c>
      <c r="D23" s="11"/>
      <c r="E23" s="11">
        <v>0</v>
      </c>
      <c r="F23" s="11"/>
      <c r="G23" s="11">
        <v>0</v>
      </c>
      <c r="H23" s="11"/>
      <c r="I23" s="11">
        <v>0</v>
      </c>
      <c r="J23" s="11"/>
      <c r="K23" s="11">
        <v>30434</v>
      </c>
      <c r="L23" s="11"/>
      <c r="M23" s="11">
        <v>877469035</v>
      </c>
      <c r="N23" s="11"/>
      <c r="O23" s="11">
        <f t="shared" si="0"/>
        <v>1041406650</v>
      </c>
      <c r="P23" s="11"/>
      <c r="Q23" s="11">
        <v>-163937615</v>
      </c>
    </row>
    <row r="24" spans="1:17" ht="18.75" x14ac:dyDescent="0.45">
      <c r="A24" s="2" t="s">
        <v>17</v>
      </c>
      <c r="C24" s="11">
        <v>0</v>
      </c>
      <c r="D24" s="11"/>
      <c r="E24" s="11">
        <v>0</v>
      </c>
      <c r="F24" s="11"/>
      <c r="G24" s="11">
        <v>0</v>
      </c>
      <c r="H24" s="11"/>
      <c r="I24" s="11">
        <v>0</v>
      </c>
      <c r="J24" s="11"/>
      <c r="K24" s="11">
        <v>3427468</v>
      </c>
      <c r="L24" s="11"/>
      <c r="M24" s="11">
        <v>18614905128</v>
      </c>
      <c r="N24" s="11"/>
      <c r="O24" s="11">
        <f t="shared" si="0"/>
        <v>19669898226</v>
      </c>
      <c r="P24" s="11"/>
      <c r="Q24" s="11">
        <v>-1054993098</v>
      </c>
    </row>
    <row r="25" spans="1:17" ht="18.75" x14ac:dyDescent="0.45">
      <c r="A25" s="2" t="s">
        <v>222</v>
      </c>
      <c r="C25" s="11">
        <v>0</v>
      </c>
      <c r="D25" s="11"/>
      <c r="E25" s="11">
        <v>0</v>
      </c>
      <c r="F25" s="11"/>
      <c r="G25" s="11">
        <v>0</v>
      </c>
      <c r="H25" s="11"/>
      <c r="I25" s="11">
        <v>0</v>
      </c>
      <c r="J25" s="11"/>
      <c r="K25" s="11">
        <v>1700000</v>
      </c>
      <c r="L25" s="11"/>
      <c r="M25" s="11">
        <v>11862992785</v>
      </c>
      <c r="N25" s="11"/>
      <c r="O25" s="11">
        <f t="shared" si="0"/>
        <v>12137363440</v>
      </c>
      <c r="P25" s="11"/>
      <c r="Q25" s="11">
        <v>-274370655</v>
      </c>
    </row>
    <row r="26" spans="1:17" ht="18.75" x14ac:dyDescent="0.45">
      <c r="A26" s="2" t="s">
        <v>223</v>
      </c>
      <c r="C26" s="11">
        <v>0</v>
      </c>
      <c r="D26" s="11"/>
      <c r="E26" s="11">
        <v>0</v>
      </c>
      <c r="F26" s="11"/>
      <c r="G26" s="11">
        <v>0</v>
      </c>
      <c r="H26" s="11"/>
      <c r="I26" s="11">
        <v>0</v>
      </c>
      <c r="J26" s="11"/>
      <c r="K26" s="11">
        <v>2300000</v>
      </c>
      <c r="L26" s="11"/>
      <c r="M26" s="11">
        <v>15735309840</v>
      </c>
      <c r="N26" s="11"/>
      <c r="O26" s="11">
        <f t="shared" si="0"/>
        <v>15488394236</v>
      </c>
      <c r="P26" s="11"/>
      <c r="Q26" s="11">
        <v>246915604</v>
      </c>
    </row>
    <row r="27" spans="1:17" ht="18.75" x14ac:dyDescent="0.45">
      <c r="A27" s="2" t="s">
        <v>195</v>
      </c>
      <c r="C27" s="11">
        <v>0</v>
      </c>
      <c r="D27" s="11"/>
      <c r="E27" s="11">
        <v>0</v>
      </c>
      <c r="F27" s="11"/>
      <c r="G27" s="11">
        <v>0</v>
      </c>
      <c r="H27" s="11"/>
      <c r="I27" s="11">
        <v>0</v>
      </c>
      <c r="J27" s="11"/>
      <c r="K27" s="11">
        <v>9672386</v>
      </c>
      <c r="L27" s="11"/>
      <c r="M27" s="11">
        <v>106398108422</v>
      </c>
      <c r="N27" s="11"/>
      <c r="O27" s="11">
        <f t="shared" si="0"/>
        <v>98528221995</v>
      </c>
      <c r="P27" s="11"/>
      <c r="Q27" s="11">
        <v>7869886427</v>
      </c>
    </row>
    <row r="28" spans="1:17" ht="18.75" x14ac:dyDescent="0.45">
      <c r="A28" s="2" t="s">
        <v>224</v>
      </c>
      <c r="C28" s="11">
        <v>0</v>
      </c>
      <c r="D28" s="11"/>
      <c r="E28" s="11">
        <v>0</v>
      </c>
      <c r="F28" s="11"/>
      <c r="G28" s="11">
        <v>0</v>
      </c>
      <c r="H28" s="11"/>
      <c r="I28" s="11">
        <v>0</v>
      </c>
      <c r="J28" s="11"/>
      <c r="K28" s="11">
        <v>23778</v>
      </c>
      <c r="L28" s="11"/>
      <c r="M28" s="11">
        <v>910138681</v>
      </c>
      <c r="N28" s="11"/>
      <c r="O28" s="11">
        <f t="shared" si="0"/>
        <v>905192681</v>
      </c>
      <c r="P28" s="11"/>
      <c r="Q28" s="11">
        <v>4946000</v>
      </c>
    </row>
    <row r="29" spans="1:17" ht="18.75" x14ac:dyDescent="0.45">
      <c r="A29" s="2" t="s">
        <v>205</v>
      </c>
      <c r="C29" s="11">
        <v>0</v>
      </c>
      <c r="D29" s="11"/>
      <c r="E29" s="11">
        <v>0</v>
      </c>
      <c r="F29" s="11"/>
      <c r="G29" s="11">
        <v>0</v>
      </c>
      <c r="H29" s="11"/>
      <c r="I29" s="11">
        <v>0</v>
      </c>
      <c r="J29" s="11"/>
      <c r="K29" s="11">
        <v>1294</v>
      </c>
      <c r="L29" s="11"/>
      <c r="M29" s="11">
        <v>63041599</v>
      </c>
      <c r="N29" s="11"/>
      <c r="O29" s="11">
        <f t="shared" si="0"/>
        <v>70476282</v>
      </c>
      <c r="P29" s="11"/>
      <c r="Q29" s="11">
        <v>-7434683</v>
      </c>
    </row>
    <row r="30" spans="1:17" ht="18.75" x14ac:dyDescent="0.45">
      <c r="A30" s="2" t="s">
        <v>225</v>
      </c>
      <c r="C30" s="11">
        <v>0</v>
      </c>
      <c r="D30" s="11"/>
      <c r="E30" s="11">
        <v>0</v>
      </c>
      <c r="F30" s="11"/>
      <c r="G30" s="11">
        <v>0</v>
      </c>
      <c r="H30" s="11"/>
      <c r="I30" s="11">
        <v>0</v>
      </c>
      <c r="J30" s="11"/>
      <c r="K30" s="11">
        <v>2929830</v>
      </c>
      <c r="L30" s="11"/>
      <c r="M30" s="11">
        <v>0</v>
      </c>
      <c r="N30" s="11"/>
      <c r="O30" s="11">
        <f t="shared" si="0"/>
        <v>15172525693</v>
      </c>
      <c r="P30" s="11"/>
      <c r="Q30" s="11">
        <v>-15172525693</v>
      </c>
    </row>
    <row r="31" spans="1:17" ht="18.75" x14ac:dyDescent="0.45">
      <c r="A31" s="2" t="s">
        <v>226</v>
      </c>
      <c r="C31" s="11">
        <v>0</v>
      </c>
      <c r="D31" s="11"/>
      <c r="E31" s="11">
        <v>0</v>
      </c>
      <c r="F31" s="11"/>
      <c r="G31" s="11">
        <v>0</v>
      </c>
      <c r="H31" s="11"/>
      <c r="I31" s="11">
        <v>0</v>
      </c>
      <c r="J31" s="11"/>
      <c r="K31" s="11">
        <v>10000000</v>
      </c>
      <c r="L31" s="11"/>
      <c r="M31" s="11">
        <v>46212697024</v>
      </c>
      <c r="N31" s="11"/>
      <c r="O31" s="11">
        <f t="shared" si="0"/>
        <v>46748543418</v>
      </c>
      <c r="P31" s="11"/>
      <c r="Q31" s="11">
        <v>-535846394</v>
      </c>
    </row>
    <row r="32" spans="1:17" ht="18.75" x14ac:dyDescent="0.45">
      <c r="A32" s="2" t="s">
        <v>227</v>
      </c>
      <c r="C32" s="11">
        <v>0</v>
      </c>
      <c r="D32" s="11"/>
      <c r="E32" s="11">
        <v>0</v>
      </c>
      <c r="F32" s="11"/>
      <c r="G32" s="11">
        <v>0</v>
      </c>
      <c r="H32" s="11"/>
      <c r="I32" s="11">
        <v>0</v>
      </c>
      <c r="J32" s="11"/>
      <c r="K32" s="11">
        <v>75187</v>
      </c>
      <c r="L32" s="11"/>
      <c r="M32" s="11">
        <v>828228707</v>
      </c>
      <c r="N32" s="11"/>
      <c r="O32" s="11">
        <f t="shared" si="0"/>
        <v>942293792</v>
      </c>
      <c r="P32" s="11"/>
      <c r="Q32" s="11">
        <v>-114065085</v>
      </c>
    </row>
    <row r="33" spans="1:17" ht="18.75" x14ac:dyDescent="0.45">
      <c r="A33" s="2" t="s">
        <v>228</v>
      </c>
      <c r="C33" s="11">
        <v>0</v>
      </c>
      <c r="D33" s="11"/>
      <c r="E33" s="11">
        <v>0</v>
      </c>
      <c r="F33" s="11"/>
      <c r="G33" s="11">
        <v>0</v>
      </c>
      <c r="H33" s="11"/>
      <c r="I33" s="11">
        <v>0</v>
      </c>
      <c r="J33" s="11"/>
      <c r="K33" s="11">
        <v>69526</v>
      </c>
      <c r="L33" s="11"/>
      <c r="M33" s="11">
        <v>951437485</v>
      </c>
      <c r="N33" s="11"/>
      <c r="O33" s="11">
        <f t="shared" si="0"/>
        <v>914243195</v>
      </c>
      <c r="P33" s="11"/>
      <c r="Q33" s="11">
        <v>37194290</v>
      </c>
    </row>
    <row r="34" spans="1:17" ht="18.75" x14ac:dyDescent="0.45">
      <c r="A34" s="2" t="s">
        <v>229</v>
      </c>
      <c r="C34" s="11">
        <v>0</v>
      </c>
      <c r="D34" s="11"/>
      <c r="E34" s="11">
        <v>0</v>
      </c>
      <c r="F34" s="11"/>
      <c r="G34" s="11">
        <v>0</v>
      </c>
      <c r="H34" s="11"/>
      <c r="I34" s="11">
        <v>0</v>
      </c>
      <c r="J34" s="11"/>
      <c r="K34" s="11">
        <v>600000</v>
      </c>
      <c r="L34" s="11"/>
      <c r="M34" s="11">
        <v>5665525866</v>
      </c>
      <c r="N34" s="11"/>
      <c r="O34" s="11">
        <f t="shared" si="0"/>
        <v>5866922349</v>
      </c>
      <c r="P34" s="11"/>
      <c r="Q34" s="11">
        <v>-201396483</v>
      </c>
    </row>
    <row r="35" spans="1:17" ht="18.75" x14ac:dyDescent="0.45">
      <c r="A35" s="2" t="s">
        <v>230</v>
      </c>
      <c r="C35" s="11">
        <v>0</v>
      </c>
      <c r="D35" s="11"/>
      <c r="E35" s="11">
        <v>0</v>
      </c>
      <c r="F35" s="11"/>
      <c r="G35" s="11">
        <v>0</v>
      </c>
      <c r="H35" s="11"/>
      <c r="I35" s="11">
        <v>0</v>
      </c>
      <c r="J35" s="11"/>
      <c r="K35" s="11">
        <v>400000</v>
      </c>
      <c r="L35" s="11"/>
      <c r="M35" s="11">
        <v>5484665314</v>
      </c>
      <c r="N35" s="11"/>
      <c r="O35" s="11">
        <f t="shared" si="0"/>
        <v>5351137136</v>
      </c>
      <c r="P35" s="11"/>
      <c r="Q35" s="11">
        <v>133528178</v>
      </c>
    </row>
    <row r="36" spans="1:17" ht="18.75" x14ac:dyDescent="0.45">
      <c r="A36" s="2" t="s">
        <v>231</v>
      </c>
      <c r="C36" s="11">
        <v>0</v>
      </c>
      <c r="D36" s="11"/>
      <c r="E36" s="11">
        <v>0</v>
      </c>
      <c r="F36" s="11"/>
      <c r="G36" s="11">
        <v>0</v>
      </c>
      <c r="H36" s="11"/>
      <c r="I36" s="11">
        <v>0</v>
      </c>
      <c r="J36" s="11"/>
      <c r="K36" s="11">
        <v>94736</v>
      </c>
      <c r="L36" s="11"/>
      <c r="M36" s="11">
        <v>1202917270</v>
      </c>
      <c r="N36" s="11"/>
      <c r="O36" s="11">
        <f t="shared" si="0"/>
        <v>2757236183</v>
      </c>
      <c r="P36" s="11"/>
      <c r="Q36" s="11">
        <v>-1554318913</v>
      </c>
    </row>
    <row r="37" spans="1:17" ht="18.75" x14ac:dyDescent="0.45">
      <c r="A37" s="2" t="s">
        <v>202</v>
      </c>
      <c r="C37" s="11">
        <v>0</v>
      </c>
      <c r="D37" s="11"/>
      <c r="E37" s="11">
        <v>0</v>
      </c>
      <c r="F37" s="11"/>
      <c r="G37" s="11">
        <v>0</v>
      </c>
      <c r="H37" s="11"/>
      <c r="I37" s="11">
        <v>0</v>
      </c>
      <c r="J37" s="11"/>
      <c r="K37" s="11">
        <v>500000</v>
      </c>
      <c r="L37" s="11"/>
      <c r="M37" s="11">
        <v>7261319831</v>
      </c>
      <c r="N37" s="11"/>
      <c r="O37" s="11">
        <f t="shared" si="0"/>
        <v>8484430458</v>
      </c>
      <c r="P37" s="11"/>
      <c r="Q37" s="11">
        <v>-1223110627</v>
      </c>
    </row>
    <row r="38" spans="1:17" ht="18.75" x14ac:dyDescent="0.45">
      <c r="A38" s="2" t="s">
        <v>232</v>
      </c>
      <c r="C38" s="11">
        <v>0</v>
      </c>
      <c r="D38" s="11"/>
      <c r="E38" s="11">
        <v>0</v>
      </c>
      <c r="F38" s="11"/>
      <c r="G38" s="11">
        <v>0</v>
      </c>
      <c r="H38" s="11"/>
      <c r="I38" s="11">
        <v>0</v>
      </c>
      <c r="J38" s="11"/>
      <c r="K38" s="11">
        <v>808340</v>
      </c>
      <c r="L38" s="11"/>
      <c r="M38" s="11">
        <v>65890777743</v>
      </c>
      <c r="N38" s="11"/>
      <c r="O38" s="11">
        <f t="shared" si="0"/>
        <v>65591697634</v>
      </c>
      <c r="P38" s="11"/>
      <c r="Q38" s="11">
        <v>299080109</v>
      </c>
    </row>
    <row r="39" spans="1:17" ht="18.75" x14ac:dyDescent="0.45">
      <c r="A39" s="2" t="s">
        <v>233</v>
      </c>
      <c r="C39" s="11">
        <v>0</v>
      </c>
      <c r="D39" s="11"/>
      <c r="E39" s="11">
        <v>0</v>
      </c>
      <c r="F39" s="11"/>
      <c r="G39" s="11">
        <v>0</v>
      </c>
      <c r="H39" s="11"/>
      <c r="I39" s="11">
        <v>0</v>
      </c>
      <c r="J39" s="11"/>
      <c r="K39" s="11">
        <v>100000</v>
      </c>
      <c r="L39" s="11"/>
      <c r="M39" s="11">
        <v>3498350298</v>
      </c>
      <c r="N39" s="11"/>
      <c r="O39" s="11">
        <f t="shared" si="0"/>
        <v>3435439794</v>
      </c>
      <c r="P39" s="11"/>
      <c r="Q39" s="11">
        <v>62910504</v>
      </c>
    </row>
    <row r="40" spans="1:17" ht="18.75" x14ac:dyDescent="0.45">
      <c r="A40" s="2" t="s">
        <v>234</v>
      </c>
      <c r="C40" s="11">
        <v>0</v>
      </c>
      <c r="D40" s="11"/>
      <c r="E40" s="11">
        <v>0</v>
      </c>
      <c r="F40" s="11"/>
      <c r="G40" s="11">
        <v>0</v>
      </c>
      <c r="H40" s="11"/>
      <c r="I40" s="11">
        <v>0</v>
      </c>
      <c r="J40" s="11"/>
      <c r="K40" s="11">
        <v>33612</v>
      </c>
      <c r="L40" s="11"/>
      <c r="M40" s="11">
        <v>1569362060</v>
      </c>
      <c r="N40" s="11"/>
      <c r="O40" s="11">
        <f t="shared" si="0"/>
        <v>1495896850</v>
      </c>
      <c r="P40" s="11"/>
      <c r="Q40" s="11">
        <v>73465210</v>
      </c>
    </row>
    <row r="41" spans="1:17" ht="18.75" x14ac:dyDescent="0.45">
      <c r="A41" s="2" t="s">
        <v>91</v>
      </c>
      <c r="C41" s="11">
        <v>100</v>
      </c>
      <c r="D41" s="11"/>
      <c r="E41" s="11">
        <v>102491422</v>
      </c>
      <c r="F41" s="11"/>
      <c r="G41" s="11">
        <v>100518214</v>
      </c>
      <c r="H41" s="11"/>
      <c r="I41" s="11">
        <v>1973208</v>
      </c>
      <c r="J41" s="11"/>
      <c r="K41" s="11">
        <v>100</v>
      </c>
      <c r="L41" s="11"/>
      <c r="M41" s="11">
        <v>102491422</v>
      </c>
      <c r="N41" s="11"/>
      <c r="O41" s="11">
        <f t="shared" si="0"/>
        <v>100518214</v>
      </c>
      <c r="P41" s="11"/>
      <c r="Q41" s="11">
        <v>1973208</v>
      </c>
    </row>
    <row r="42" spans="1:17" ht="18.75" x14ac:dyDescent="0.45">
      <c r="A42" s="2" t="s">
        <v>235</v>
      </c>
      <c r="C42" s="11">
        <v>0</v>
      </c>
      <c r="D42" s="11"/>
      <c r="E42" s="11">
        <v>0</v>
      </c>
      <c r="F42" s="11"/>
      <c r="G42" s="11">
        <v>0</v>
      </c>
      <c r="H42" s="11"/>
      <c r="I42" s="11">
        <v>0</v>
      </c>
      <c r="J42" s="11"/>
      <c r="K42" s="11">
        <v>38546</v>
      </c>
      <c r="L42" s="11"/>
      <c r="M42" s="11">
        <v>29019877199</v>
      </c>
      <c r="N42" s="11"/>
      <c r="O42" s="11">
        <f t="shared" si="0"/>
        <v>29342371659</v>
      </c>
      <c r="P42" s="11"/>
      <c r="Q42" s="11">
        <v>-322494460</v>
      </c>
    </row>
    <row r="43" spans="1:17" ht="18.75" x14ac:dyDescent="0.45">
      <c r="A43" s="2" t="s">
        <v>191</v>
      </c>
      <c r="C43" s="11">
        <v>0</v>
      </c>
      <c r="D43" s="11"/>
      <c r="E43" s="11">
        <v>0</v>
      </c>
      <c r="F43" s="11"/>
      <c r="G43" s="11">
        <v>0</v>
      </c>
      <c r="H43" s="11"/>
      <c r="I43" s="11">
        <v>0</v>
      </c>
      <c r="J43" s="11"/>
      <c r="K43" s="11">
        <v>645600</v>
      </c>
      <c r="L43" s="11"/>
      <c r="M43" s="11">
        <v>645600000000</v>
      </c>
      <c r="N43" s="11"/>
      <c r="O43" s="11">
        <f t="shared" si="0"/>
        <v>645482985000</v>
      </c>
      <c r="P43" s="11"/>
      <c r="Q43" s="11">
        <v>117015000</v>
      </c>
    </row>
    <row r="44" spans="1:17" ht="18.75" x14ac:dyDescent="0.45">
      <c r="A44" s="2" t="s">
        <v>53</v>
      </c>
      <c r="C44" s="11">
        <v>0</v>
      </c>
      <c r="D44" s="11"/>
      <c r="E44" s="11">
        <v>0</v>
      </c>
      <c r="F44" s="11"/>
      <c r="G44" s="11">
        <v>0</v>
      </c>
      <c r="H44" s="11"/>
      <c r="I44" s="11">
        <v>0</v>
      </c>
      <c r="J44" s="11"/>
      <c r="K44" s="11">
        <v>109983</v>
      </c>
      <c r="L44" s="11"/>
      <c r="M44" s="11">
        <v>63189891850</v>
      </c>
      <c r="N44" s="11"/>
      <c r="O44" s="11">
        <f t="shared" si="0"/>
        <v>63175320653</v>
      </c>
      <c r="P44" s="11"/>
      <c r="Q44" s="11">
        <v>14571197</v>
      </c>
    </row>
    <row r="45" spans="1:17" ht="18.75" x14ac:dyDescent="0.45">
      <c r="A45" s="2" t="s">
        <v>236</v>
      </c>
      <c r="C45" s="11">
        <v>0</v>
      </c>
      <c r="D45" s="11"/>
      <c r="E45" s="11">
        <v>0</v>
      </c>
      <c r="F45" s="11"/>
      <c r="G45" s="11">
        <v>0</v>
      </c>
      <c r="H45" s="11"/>
      <c r="I45" s="11">
        <v>0</v>
      </c>
      <c r="J45" s="11"/>
      <c r="K45" s="11">
        <v>15000</v>
      </c>
      <c r="L45" s="11"/>
      <c r="M45" s="11">
        <v>14922770907</v>
      </c>
      <c r="N45" s="11"/>
      <c r="O45" s="11">
        <f t="shared" si="0"/>
        <v>14552617182</v>
      </c>
      <c r="P45" s="11"/>
      <c r="Q45" s="11">
        <v>370153725</v>
      </c>
    </row>
    <row r="46" spans="1:17" ht="18.75" x14ac:dyDescent="0.45">
      <c r="A46" s="2" t="s">
        <v>237</v>
      </c>
      <c r="C46" s="11">
        <v>0</v>
      </c>
      <c r="D46" s="11"/>
      <c r="E46" s="11">
        <v>0</v>
      </c>
      <c r="F46" s="11"/>
      <c r="G46" s="11">
        <v>0</v>
      </c>
      <c r="H46" s="11"/>
      <c r="I46" s="11">
        <v>0</v>
      </c>
      <c r="J46" s="11"/>
      <c r="K46" s="11">
        <v>21160</v>
      </c>
      <c r="L46" s="11"/>
      <c r="M46" s="11">
        <v>16581682159</v>
      </c>
      <c r="N46" s="11"/>
      <c r="O46" s="11">
        <f t="shared" si="0"/>
        <v>16544480489</v>
      </c>
      <c r="P46" s="11"/>
      <c r="Q46" s="11">
        <v>37201670</v>
      </c>
    </row>
    <row r="47" spans="1:17" ht="18.75" x14ac:dyDescent="0.45">
      <c r="A47" s="2" t="s">
        <v>49</v>
      </c>
      <c r="C47" s="11">
        <v>0</v>
      </c>
      <c r="D47" s="11"/>
      <c r="E47" s="11">
        <v>0</v>
      </c>
      <c r="F47" s="11"/>
      <c r="G47" s="11">
        <v>0</v>
      </c>
      <c r="H47" s="11"/>
      <c r="I47" s="11">
        <v>0</v>
      </c>
      <c r="J47" s="11"/>
      <c r="K47" s="11">
        <v>217064</v>
      </c>
      <c r="L47" s="11"/>
      <c r="M47" s="11">
        <v>132734896060</v>
      </c>
      <c r="N47" s="11"/>
      <c r="O47" s="11">
        <f t="shared" si="0"/>
        <v>127839546745</v>
      </c>
      <c r="P47" s="11"/>
      <c r="Q47" s="11">
        <v>4895349315</v>
      </c>
    </row>
    <row r="48" spans="1:17" ht="18.75" x14ac:dyDescent="0.45">
      <c r="A48" s="2" t="s">
        <v>238</v>
      </c>
      <c r="C48" s="11">
        <v>0</v>
      </c>
      <c r="D48" s="11"/>
      <c r="E48" s="11">
        <v>0</v>
      </c>
      <c r="F48" s="11"/>
      <c r="G48" s="11">
        <v>0</v>
      </c>
      <c r="H48" s="11"/>
      <c r="I48" s="11">
        <v>0</v>
      </c>
      <c r="J48" s="11"/>
      <c r="K48" s="11">
        <v>17562</v>
      </c>
      <c r="L48" s="11"/>
      <c r="M48" s="11">
        <v>14120831430</v>
      </c>
      <c r="N48" s="11"/>
      <c r="O48" s="11">
        <f t="shared" si="0"/>
        <v>14070166449</v>
      </c>
      <c r="P48" s="11"/>
      <c r="Q48" s="11">
        <v>50664981</v>
      </c>
    </row>
    <row r="49" spans="1:17" ht="18.75" x14ac:dyDescent="0.45">
      <c r="A49" s="2" t="s">
        <v>59</v>
      </c>
      <c r="C49" s="11">
        <v>0</v>
      </c>
      <c r="D49" s="11"/>
      <c r="E49" s="11">
        <v>0</v>
      </c>
      <c r="F49" s="11"/>
      <c r="G49" s="11">
        <v>0</v>
      </c>
      <c r="H49" s="11"/>
      <c r="I49" s="11">
        <v>0</v>
      </c>
      <c r="J49" s="11"/>
      <c r="K49" s="11">
        <v>50000</v>
      </c>
      <c r="L49" s="11"/>
      <c r="M49" s="11">
        <v>30694435626</v>
      </c>
      <c r="N49" s="11"/>
      <c r="O49" s="11">
        <f t="shared" si="0"/>
        <v>30158105595</v>
      </c>
      <c r="P49" s="11"/>
      <c r="Q49" s="11">
        <f>536349974-19943</f>
        <v>536330031</v>
      </c>
    </row>
    <row r="50" spans="1:17" s="5" customFormat="1" ht="18.75" thickBot="1" x14ac:dyDescent="0.3">
      <c r="C50" s="8"/>
      <c r="D50" s="8"/>
      <c r="E50" s="14">
        <f>SUM(E8:E49)</f>
        <v>928875417</v>
      </c>
      <c r="F50" s="8"/>
      <c r="G50" s="14">
        <f>SUM(G8:G49)</f>
        <v>672650958</v>
      </c>
      <c r="H50" s="8"/>
      <c r="I50" s="14">
        <f>SUM(I8:I49)</f>
        <v>256224459</v>
      </c>
      <c r="J50" s="8"/>
      <c r="K50" s="14">
        <f>SUM(K8:K49)</f>
        <v>44942469</v>
      </c>
      <c r="L50" s="8"/>
      <c r="M50" s="14">
        <f>SUM(M8:M49)</f>
        <v>1422597395660</v>
      </c>
      <c r="N50" s="8"/>
      <c r="O50" s="14">
        <f>SUM(O8:O49)</f>
        <v>1430110289893</v>
      </c>
      <c r="P50" s="8"/>
      <c r="Q50" s="14">
        <f>SUM(Q8:Q49)</f>
        <v>-7512894233</v>
      </c>
    </row>
    <row r="51" spans="1:17" ht="18.75" thickTop="1" x14ac:dyDescent="0.4"/>
    <row r="52" spans="1:17" x14ac:dyDescent="0.4">
      <c r="M52" s="18"/>
      <c r="O52" s="10"/>
    </row>
    <row r="53" spans="1:17" x14ac:dyDescent="0.4">
      <c r="M53" s="16"/>
    </row>
    <row r="54" spans="1:17" x14ac:dyDescent="0.4">
      <c r="M54" s="16"/>
      <c r="Q54" s="10"/>
    </row>
    <row r="55" spans="1:17" x14ac:dyDescent="0.4">
      <c r="M55" s="16"/>
    </row>
    <row r="56" spans="1:17" x14ac:dyDescent="0.4">
      <c r="M56" s="1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28000000000000003" right="0.7" top="0.75" bottom="0.75" header="0.3" footer="0.3"/>
  <pageSetup scale="63" orientation="landscape" r:id="rId1"/>
  <rowBreaks count="1" manualBreakCount="1">
    <brk id="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W49"/>
  <sheetViews>
    <sheetView rightToLeft="1" view="pageBreakPreview" zoomScale="60" zoomScaleNormal="100" workbookViewId="0">
      <selection activeCell="O16" sqref="O16"/>
    </sheetView>
  </sheetViews>
  <sheetFormatPr defaultRowHeight="18" x14ac:dyDescent="0.4"/>
  <cols>
    <col min="1" max="1" width="46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4.28515625" style="34" bestFit="1" customWidth="1"/>
    <col min="12" max="12" width="1" style="1" customWidth="1"/>
    <col min="13" max="13" width="19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1.28515625" style="1" bestFit="1" customWidth="1"/>
    <col min="20" max="20" width="1" style="1" customWidth="1"/>
    <col min="21" max="21" width="17.140625" style="20" customWidth="1"/>
    <col min="22" max="22" width="1" style="1" customWidth="1"/>
    <col min="23" max="23" width="10.42578125" style="1" bestFit="1" customWidth="1"/>
    <col min="24" max="16384" width="9.140625" style="1"/>
  </cols>
  <sheetData>
    <row r="2" spans="1:23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3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3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6" spans="1:23" ht="27.75" x14ac:dyDescent="0.4">
      <c r="A6" s="36" t="s">
        <v>3</v>
      </c>
      <c r="C6" s="36" t="s">
        <v>184</v>
      </c>
      <c r="D6" s="36" t="s">
        <v>184</v>
      </c>
      <c r="E6" s="36" t="s">
        <v>184</v>
      </c>
      <c r="F6" s="36" t="s">
        <v>184</v>
      </c>
      <c r="G6" s="36" t="s">
        <v>184</v>
      </c>
      <c r="H6" s="36" t="s">
        <v>184</v>
      </c>
      <c r="I6" s="36" t="s">
        <v>184</v>
      </c>
      <c r="J6" s="36" t="s">
        <v>184</v>
      </c>
      <c r="K6" s="36" t="s">
        <v>184</v>
      </c>
      <c r="M6" s="36" t="s">
        <v>185</v>
      </c>
      <c r="N6" s="36" t="s">
        <v>185</v>
      </c>
      <c r="O6" s="36" t="s">
        <v>185</v>
      </c>
      <c r="P6" s="36" t="s">
        <v>185</v>
      </c>
      <c r="Q6" s="36" t="s">
        <v>185</v>
      </c>
      <c r="R6" s="36" t="s">
        <v>185</v>
      </c>
      <c r="S6" s="36" t="s">
        <v>185</v>
      </c>
      <c r="T6" s="36" t="s">
        <v>185</v>
      </c>
      <c r="U6" s="36" t="s">
        <v>185</v>
      </c>
    </row>
    <row r="7" spans="1:23" ht="67.5" customHeight="1" x14ac:dyDescent="0.4">
      <c r="A7" s="36" t="s">
        <v>3</v>
      </c>
      <c r="C7" s="37" t="s">
        <v>278</v>
      </c>
      <c r="E7" s="37" t="s">
        <v>279</v>
      </c>
      <c r="G7" s="36" t="s">
        <v>240</v>
      </c>
      <c r="I7" s="36" t="s">
        <v>119</v>
      </c>
      <c r="K7" s="40" t="s">
        <v>268</v>
      </c>
      <c r="M7" s="37" t="s">
        <v>278</v>
      </c>
      <c r="O7" s="37" t="s">
        <v>279</v>
      </c>
      <c r="Q7" s="36" t="s">
        <v>240</v>
      </c>
      <c r="S7" s="36" t="s">
        <v>119</v>
      </c>
      <c r="U7" s="40" t="s">
        <v>269</v>
      </c>
    </row>
    <row r="8" spans="1:23" ht="34.5" customHeight="1" x14ac:dyDescent="0.6">
      <c r="A8" s="54" t="s">
        <v>19</v>
      </c>
      <c r="C8" s="50">
        <v>3841990</v>
      </c>
      <c r="D8" s="50"/>
      <c r="E8" s="50">
        <v>-23137777</v>
      </c>
      <c r="F8" s="50"/>
      <c r="G8" s="50">
        <v>63614108</v>
      </c>
      <c r="H8" s="50"/>
      <c r="I8" s="50">
        <v>44318321</v>
      </c>
      <c r="J8" s="50"/>
      <c r="K8" s="52">
        <f>I8/I45</f>
        <v>-0.23068950781975966</v>
      </c>
      <c r="L8" s="50"/>
      <c r="M8" s="50">
        <v>3841990</v>
      </c>
      <c r="N8" s="50"/>
      <c r="O8" s="50">
        <v>0</v>
      </c>
      <c r="P8" s="50"/>
      <c r="Q8" s="50">
        <v>63614108</v>
      </c>
      <c r="R8" s="50"/>
      <c r="S8" s="50">
        <v>67456098</v>
      </c>
      <c r="T8" s="43"/>
      <c r="U8" s="45">
        <f>Q8/Q45</f>
        <v>-4.8142689683021858E-3</v>
      </c>
      <c r="W8" s="33"/>
    </row>
    <row r="9" spans="1:23" ht="34.5" customHeight="1" x14ac:dyDescent="0.6">
      <c r="A9" s="54" t="s">
        <v>18</v>
      </c>
      <c r="C9" s="50">
        <v>0</v>
      </c>
      <c r="D9" s="50"/>
      <c r="E9" s="50">
        <v>-36757337</v>
      </c>
      <c r="F9" s="50"/>
      <c r="G9" s="50">
        <v>177181556</v>
      </c>
      <c r="H9" s="50"/>
      <c r="I9" s="50">
        <v>140424219</v>
      </c>
      <c r="J9" s="50"/>
      <c r="K9" s="52">
        <f>I9/I45</f>
        <v>-0.73094813242325096</v>
      </c>
      <c r="L9" s="50"/>
      <c r="M9" s="50">
        <v>0</v>
      </c>
      <c r="N9" s="50"/>
      <c r="O9" s="50">
        <v>0</v>
      </c>
      <c r="P9" s="50"/>
      <c r="Q9" s="50">
        <v>177181556</v>
      </c>
      <c r="R9" s="50"/>
      <c r="S9" s="50">
        <v>177181556</v>
      </c>
      <c r="T9" s="43"/>
      <c r="U9" s="45">
        <f>Q9/Q45</f>
        <v>-1.3408970016624238E-2</v>
      </c>
      <c r="W9" s="33"/>
    </row>
    <row r="10" spans="1:23" ht="34.5" customHeight="1" x14ac:dyDescent="0.6">
      <c r="A10" s="54" t="s">
        <v>15</v>
      </c>
      <c r="C10" s="50">
        <v>453434</v>
      </c>
      <c r="D10" s="50"/>
      <c r="E10" s="50">
        <v>-17422241</v>
      </c>
      <c r="F10" s="50"/>
      <c r="G10" s="50">
        <v>13455587</v>
      </c>
      <c r="H10" s="50"/>
      <c r="I10" s="50">
        <v>-3513220</v>
      </c>
      <c r="J10" s="50"/>
      <c r="K10" s="52">
        <f>I10/I45</f>
        <v>1.8287312659307109E-2</v>
      </c>
      <c r="L10" s="50"/>
      <c r="M10" s="50">
        <v>453434</v>
      </c>
      <c r="N10" s="50"/>
      <c r="O10" s="50">
        <v>0</v>
      </c>
      <c r="P10" s="50"/>
      <c r="Q10" s="50">
        <v>13455587</v>
      </c>
      <c r="R10" s="50"/>
      <c r="S10" s="50">
        <v>13909021</v>
      </c>
      <c r="T10" s="43"/>
      <c r="U10" s="45">
        <f>Q10/Q45</f>
        <v>-1.018308940909622E-3</v>
      </c>
      <c r="W10" s="33"/>
    </row>
    <row r="11" spans="1:23" ht="34.5" customHeight="1" x14ac:dyDescent="0.6">
      <c r="A11" s="54" t="s">
        <v>211</v>
      </c>
      <c r="C11" s="50">
        <v>0</v>
      </c>
      <c r="D11" s="50"/>
      <c r="E11" s="50">
        <v>0</v>
      </c>
      <c r="F11" s="50"/>
      <c r="G11" s="50">
        <v>0</v>
      </c>
      <c r="H11" s="50"/>
      <c r="I11" s="50">
        <v>0</v>
      </c>
      <c r="J11" s="50"/>
      <c r="K11" s="52">
        <f>I11/I45</f>
        <v>0</v>
      </c>
      <c r="L11" s="50"/>
      <c r="M11" s="50">
        <v>0</v>
      </c>
      <c r="N11" s="50"/>
      <c r="O11" s="50">
        <v>0</v>
      </c>
      <c r="P11" s="50"/>
      <c r="Q11" s="50">
        <v>12734982</v>
      </c>
      <c r="R11" s="50"/>
      <c r="S11" s="50">
        <v>12734982</v>
      </c>
      <c r="T11" s="43"/>
      <c r="U11" s="45">
        <f>Q11/Q45</f>
        <v>-9.6377408380051344E-4</v>
      </c>
      <c r="W11" s="33"/>
    </row>
    <row r="12" spans="1:23" ht="34.5" customHeight="1" x14ac:dyDescent="0.6">
      <c r="A12" s="54" t="s">
        <v>198</v>
      </c>
      <c r="C12" s="50">
        <v>0</v>
      </c>
      <c r="D12" s="50"/>
      <c r="E12" s="50">
        <v>0</v>
      </c>
      <c r="F12" s="50"/>
      <c r="G12" s="50">
        <v>0</v>
      </c>
      <c r="H12" s="50"/>
      <c r="I12" s="50">
        <v>0</v>
      </c>
      <c r="J12" s="50"/>
      <c r="K12" s="52">
        <f>I12/I45</f>
        <v>0</v>
      </c>
      <c r="L12" s="50"/>
      <c r="M12" s="50">
        <v>1200000000</v>
      </c>
      <c r="N12" s="50"/>
      <c r="O12" s="50">
        <v>0</v>
      </c>
      <c r="P12" s="50"/>
      <c r="Q12" s="50">
        <v>-1511002542</v>
      </c>
      <c r="R12" s="50"/>
      <c r="S12" s="50">
        <v>-311002542</v>
      </c>
      <c r="T12" s="43"/>
      <c r="U12" s="45">
        <f>Q12/Q45</f>
        <v>0.11435156253352355</v>
      </c>
      <c r="W12" s="33"/>
    </row>
    <row r="13" spans="1:23" ht="34.5" customHeight="1" x14ac:dyDescent="0.6">
      <c r="A13" s="54" t="s">
        <v>200</v>
      </c>
      <c r="C13" s="50">
        <v>0</v>
      </c>
      <c r="D13" s="50"/>
      <c r="E13" s="50">
        <v>0</v>
      </c>
      <c r="F13" s="50"/>
      <c r="G13" s="50">
        <v>0</v>
      </c>
      <c r="H13" s="50"/>
      <c r="I13" s="50">
        <v>0</v>
      </c>
      <c r="J13" s="50"/>
      <c r="K13" s="52">
        <f>I13/I45</f>
        <v>0</v>
      </c>
      <c r="L13" s="50"/>
      <c r="M13" s="50">
        <v>238958462</v>
      </c>
      <c r="N13" s="50"/>
      <c r="O13" s="50">
        <v>0</v>
      </c>
      <c r="P13" s="50"/>
      <c r="Q13" s="50">
        <v>657771734</v>
      </c>
      <c r="R13" s="50"/>
      <c r="S13" s="50">
        <v>896730196</v>
      </c>
      <c r="T13" s="43"/>
      <c r="U13" s="45">
        <f>Q13/Q45</f>
        <v>-4.9779681689830817E-2</v>
      </c>
      <c r="W13" s="33"/>
    </row>
    <row r="14" spans="1:23" ht="34.5" customHeight="1" x14ac:dyDescent="0.6">
      <c r="A14" s="54" t="s">
        <v>212</v>
      </c>
      <c r="C14" s="50">
        <v>0</v>
      </c>
      <c r="D14" s="50"/>
      <c r="E14" s="50">
        <v>0</v>
      </c>
      <c r="F14" s="50"/>
      <c r="G14" s="50">
        <v>0</v>
      </c>
      <c r="H14" s="50"/>
      <c r="I14" s="50">
        <v>0</v>
      </c>
      <c r="J14" s="50"/>
      <c r="K14" s="52">
        <f>I14/I45</f>
        <v>0</v>
      </c>
      <c r="L14" s="50"/>
      <c r="M14" s="50">
        <v>0</v>
      </c>
      <c r="N14" s="50"/>
      <c r="O14" s="50">
        <v>0</v>
      </c>
      <c r="P14" s="50"/>
      <c r="Q14" s="50">
        <v>-379698819</v>
      </c>
      <c r="R14" s="50"/>
      <c r="S14" s="50">
        <v>-379698819</v>
      </c>
      <c r="T14" s="43"/>
      <c r="U14" s="45">
        <f>Q14/Q45</f>
        <v>2.8735327729702484E-2</v>
      </c>
      <c r="W14" s="33"/>
    </row>
    <row r="15" spans="1:23" ht="34.5" customHeight="1" x14ac:dyDescent="0.6">
      <c r="A15" s="54" t="s">
        <v>213</v>
      </c>
      <c r="C15" s="50">
        <v>0</v>
      </c>
      <c r="D15" s="50"/>
      <c r="E15" s="50">
        <v>0</v>
      </c>
      <c r="F15" s="50"/>
      <c r="G15" s="50">
        <v>0</v>
      </c>
      <c r="H15" s="50"/>
      <c r="I15" s="50">
        <v>0</v>
      </c>
      <c r="J15" s="50"/>
      <c r="K15" s="52">
        <f>I15/I45</f>
        <v>0</v>
      </c>
      <c r="L15" s="50"/>
      <c r="M15" s="50">
        <v>0</v>
      </c>
      <c r="N15" s="50"/>
      <c r="O15" s="50">
        <v>0</v>
      </c>
      <c r="P15" s="50"/>
      <c r="Q15" s="50">
        <v>-449521413</v>
      </c>
      <c r="R15" s="50"/>
      <c r="S15" s="50">
        <v>-449521413</v>
      </c>
      <c r="T15" s="43"/>
      <c r="U15" s="45">
        <f>Q15/Q45</f>
        <v>3.4019450358295539E-2</v>
      </c>
      <c r="W15" s="33"/>
    </row>
    <row r="16" spans="1:23" ht="34.5" customHeight="1" x14ac:dyDescent="0.6">
      <c r="A16" s="54" t="s">
        <v>214</v>
      </c>
      <c r="C16" s="50">
        <v>0</v>
      </c>
      <c r="D16" s="50"/>
      <c r="E16" s="50">
        <v>0</v>
      </c>
      <c r="F16" s="50"/>
      <c r="G16" s="50">
        <v>0</v>
      </c>
      <c r="H16" s="50"/>
      <c r="I16" s="50">
        <v>0</v>
      </c>
      <c r="J16" s="50"/>
      <c r="K16" s="52">
        <f>I16/I45</f>
        <v>0</v>
      </c>
      <c r="L16" s="50"/>
      <c r="M16" s="50">
        <v>0</v>
      </c>
      <c r="N16" s="50"/>
      <c r="O16" s="50">
        <v>0</v>
      </c>
      <c r="P16" s="50"/>
      <c r="Q16" s="50">
        <v>1444397769</v>
      </c>
      <c r="R16" s="50"/>
      <c r="S16" s="50">
        <v>1444397769</v>
      </c>
      <c r="T16" s="43"/>
      <c r="U16" s="45">
        <f>Q16/Q45</f>
        <v>-0.10931096223469186</v>
      </c>
      <c r="W16" s="33"/>
    </row>
    <row r="17" spans="1:23" ht="34.5" customHeight="1" x14ac:dyDescent="0.6">
      <c r="A17" s="54" t="s">
        <v>215</v>
      </c>
      <c r="C17" s="50">
        <v>0</v>
      </c>
      <c r="D17" s="50"/>
      <c r="E17" s="50">
        <v>0</v>
      </c>
      <c r="F17" s="50"/>
      <c r="G17" s="50">
        <v>0</v>
      </c>
      <c r="H17" s="50"/>
      <c r="I17" s="50">
        <v>0</v>
      </c>
      <c r="J17" s="50"/>
      <c r="K17" s="52">
        <f>I17/I45</f>
        <v>0</v>
      </c>
      <c r="L17" s="50"/>
      <c r="M17" s="50">
        <v>0</v>
      </c>
      <c r="N17" s="50"/>
      <c r="O17" s="50">
        <v>0</v>
      </c>
      <c r="P17" s="50"/>
      <c r="Q17" s="50">
        <v>-517711617</v>
      </c>
      <c r="R17" s="50"/>
      <c r="S17" s="50">
        <v>-517711617</v>
      </c>
      <c r="T17" s="43"/>
      <c r="U17" s="45">
        <f>Q17/Q45</f>
        <v>3.9180034910693814E-2</v>
      </c>
      <c r="W17" s="33"/>
    </row>
    <row r="18" spans="1:23" ht="34.5" customHeight="1" x14ac:dyDescent="0.6">
      <c r="A18" s="54" t="s">
        <v>216</v>
      </c>
      <c r="C18" s="50">
        <v>0</v>
      </c>
      <c r="D18" s="50"/>
      <c r="E18" s="50">
        <v>0</v>
      </c>
      <c r="F18" s="50"/>
      <c r="G18" s="50">
        <v>0</v>
      </c>
      <c r="H18" s="50"/>
      <c r="I18" s="50">
        <v>0</v>
      </c>
      <c r="J18" s="50"/>
      <c r="K18" s="52">
        <f>I18/I45</f>
        <v>0</v>
      </c>
      <c r="L18" s="50"/>
      <c r="M18" s="50">
        <v>0</v>
      </c>
      <c r="N18" s="50"/>
      <c r="O18" s="50">
        <v>0</v>
      </c>
      <c r="P18" s="50"/>
      <c r="Q18" s="50">
        <v>-53691731</v>
      </c>
      <c r="R18" s="50"/>
      <c r="S18" s="50">
        <v>-53691731</v>
      </c>
      <c r="T18" s="43"/>
      <c r="U18" s="45">
        <f>Q18/Q45</f>
        <v>4.0633507650178558E-3</v>
      </c>
      <c r="W18" s="33"/>
    </row>
    <row r="19" spans="1:23" ht="34.5" customHeight="1" x14ac:dyDescent="0.6">
      <c r="A19" s="54" t="s">
        <v>217</v>
      </c>
      <c r="C19" s="50">
        <v>0</v>
      </c>
      <c r="D19" s="50"/>
      <c r="E19" s="50">
        <v>0</v>
      </c>
      <c r="F19" s="50"/>
      <c r="G19" s="50">
        <v>0</v>
      </c>
      <c r="H19" s="50"/>
      <c r="I19" s="50">
        <v>0</v>
      </c>
      <c r="J19" s="50"/>
      <c r="K19" s="52">
        <f>I19/I45</f>
        <v>0</v>
      </c>
      <c r="L19" s="50"/>
      <c r="M19" s="50">
        <v>0</v>
      </c>
      <c r="N19" s="50"/>
      <c r="O19" s="50">
        <v>0</v>
      </c>
      <c r="P19" s="50"/>
      <c r="Q19" s="50">
        <v>-199412856</v>
      </c>
      <c r="R19" s="50"/>
      <c r="S19" s="50">
        <v>-199412856</v>
      </c>
      <c r="T19" s="43"/>
      <c r="U19" s="45">
        <f>Q19/Q45</f>
        <v>1.5091418471533271E-2</v>
      </c>
      <c r="W19" s="33"/>
    </row>
    <row r="20" spans="1:23" ht="34.5" customHeight="1" x14ac:dyDescent="0.6">
      <c r="A20" s="54" t="s">
        <v>218</v>
      </c>
      <c r="C20" s="50">
        <v>0</v>
      </c>
      <c r="D20" s="50"/>
      <c r="E20" s="50">
        <v>0</v>
      </c>
      <c r="F20" s="50"/>
      <c r="G20" s="50">
        <v>0</v>
      </c>
      <c r="H20" s="50"/>
      <c r="I20" s="50">
        <v>0</v>
      </c>
      <c r="J20" s="50"/>
      <c r="K20" s="52">
        <f>I20/I45</f>
        <v>0</v>
      </c>
      <c r="L20" s="50"/>
      <c r="M20" s="50">
        <v>0</v>
      </c>
      <c r="N20" s="50"/>
      <c r="O20" s="50">
        <v>0</v>
      </c>
      <c r="P20" s="50"/>
      <c r="Q20" s="50">
        <v>212229007</v>
      </c>
      <c r="R20" s="50"/>
      <c r="S20" s="50">
        <v>212229007</v>
      </c>
      <c r="T20" s="43"/>
      <c r="U20" s="45">
        <f>Q20/Q45</f>
        <v>-1.6061335365634418E-2</v>
      </c>
      <c r="W20" s="33"/>
    </row>
    <row r="21" spans="1:23" ht="34.5" customHeight="1" x14ac:dyDescent="0.6">
      <c r="A21" s="54" t="s">
        <v>219</v>
      </c>
      <c r="C21" s="50">
        <v>0</v>
      </c>
      <c r="D21" s="50"/>
      <c r="E21" s="50">
        <v>0</v>
      </c>
      <c r="F21" s="50"/>
      <c r="G21" s="50">
        <v>0</v>
      </c>
      <c r="H21" s="50"/>
      <c r="I21" s="50">
        <v>0</v>
      </c>
      <c r="J21" s="50"/>
      <c r="K21" s="52">
        <f>I21/I45</f>
        <v>0</v>
      </c>
      <c r="L21" s="50"/>
      <c r="M21" s="50">
        <v>0</v>
      </c>
      <c r="N21" s="50"/>
      <c r="O21" s="50">
        <v>0</v>
      </c>
      <c r="P21" s="50"/>
      <c r="Q21" s="50">
        <v>-346648136</v>
      </c>
      <c r="R21" s="50"/>
      <c r="S21" s="50">
        <v>-346648136</v>
      </c>
      <c r="T21" s="43"/>
      <c r="U21" s="45">
        <f>Q21/Q45</f>
        <v>2.623407631628814E-2</v>
      </c>
      <c r="W21" s="33"/>
    </row>
    <row r="22" spans="1:23" ht="34.5" customHeight="1" x14ac:dyDescent="0.6">
      <c r="A22" s="54" t="s">
        <v>220</v>
      </c>
      <c r="C22" s="50">
        <v>0</v>
      </c>
      <c r="D22" s="50"/>
      <c r="E22" s="50">
        <v>0</v>
      </c>
      <c r="F22" s="50"/>
      <c r="G22" s="50">
        <v>0</v>
      </c>
      <c r="H22" s="50"/>
      <c r="I22" s="50">
        <v>0</v>
      </c>
      <c r="J22" s="50"/>
      <c r="K22" s="52">
        <f>I22/I45</f>
        <v>0</v>
      </c>
      <c r="L22" s="50"/>
      <c r="M22" s="50">
        <v>0</v>
      </c>
      <c r="N22" s="50"/>
      <c r="O22" s="50">
        <v>0</v>
      </c>
      <c r="P22" s="50"/>
      <c r="Q22" s="50">
        <v>-763283605</v>
      </c>
      <c r="R22" s="50"/>
      <c r="S22" s="50">
        <v>-763283605</v>
      </c>
      <c r="T22" s="43"/>
      <c r="U22" s="45">
        <f>Q22/Q45</f>
        <v>5.7764742587687046E-2</v>
      </c>
      <c r="W22" s="33"/>
    </row>
    <row r="23" spans="1:23" ht="34.5" customHeight="1" x14ac:dyDescent="0.6">
      <c r="A23" s="54" t="s">
        <v>221</v>
      </c>
      <c r="C23" s="50">
        <v>0</v>
      </c>
      <c r="D23" s="50"/>
      <c r="E23" s="50">
        <v>0</v>
      </c>
      <c r="F23" s="50"/>
      <c r="G23" s="50">
        <v>0</v>
      </c>
      <c r="H23" s="50"/>
      <c r="I23" s="50">
        <v>0</v>
      </c>
      <c r="J23" s="50"/>
      <c r="K23" s="52">
        <f>I23/I45</f>
        <v>0</v>
      </c>
      <c r="L23" s="50"/>
      <c r="M23" s="50">
        <v>0</v>
      </c>
      <c r="N23" s="50"/>
      <c r="O23" s="50">
        <v>0</v>
      </c>
      <c r="P23" s="50"/>
      <c r="Q23" s="50">
        <v>-163937615</v>
      </c>
      <c r="R23" s="50"/>
      <c r="S23" s="50">
        <v>-163937615</v>
      </c>
      <c r="T23" s="43"/>
      <c r="U23" s="45">
        <f>Q23/Q45</f>
        <v>1.2406678289538713E-2</v>
      </c>
      <c r="W23" s="33"/>
    </row>
    <row r="24" spans="1:23" ht="34.5" customHeight="1" x14ac:dyDescent="0.6">
      <c r="A24" s="54" t="s">
        <v>17</v>
      </c>
      <c r="C24" s="50">
        <v>108</v>
      </c>
      <c r="D24" s="50"/>
      <c r="E24" s="50">
        <v>-101</v>
      </c>
      <c r="F24" s="50"/>
      <c r="G24" s="50">
        <v>0</v>
      </c>
      <c r="H24" s="50"/>
      <c r="I24" s="50">
        <v>7</v>
      </c>
      <c r="J24" s="50"/>
      <c r="K24" s="52">
        <f>I24/I45</f>
        <v>-3.6436997573493761E-8</v>
      </c>
      <c r="L24" s="50"/>
      <c r="M24" s="50">
        <v>108</v>
      </c>
      <c r="N24" s="50"/>
      <c r="O24" s="50">
        <v>-293</v>
      </c>
      <c r="P24" s="50"/>
      <c r="Q24" s="50">
        <v>-1054993098</v>
      </c>
      <c r="R24" s="50"/>
      <c r="S24" s="50">
        <v>-1054993283</v>
      </c>
      <c r="T24" s="43"/>
      <c r="U24" s="45">
        <f>Q24/Q45</f>
        <v>7.984110275466548E-2</v>
      </c>
      <c r="W24" s="33"/>
    </row>
    <row r="25" spans="1:23" ht="34.5" customHeight="1" x14ac:dyDescent="0.6">
      <c r="A25" s="54" t="s">
        <v>222</v>
      </c>
      <c r="C25" s="50">
        <v>0</v>
      </c>
      <c r="D25" s="50"/>
      <c r="E25" s="50">
        <v>0</v>
      </c>
      <c r="F25" s="50"/>
      <c r="G25" s="50">
        <v>0</v>
      </c>
      <c r="H25" s="50"/>
      <c r="I25" s="50">
        <v>0</v>
      </c>
      <c r="J25" s="50"/>
      <c r="K25" s="52">
        <f>I25/I45</f>
        <v>0</v>
      </c>
      <c r="L25" s="50"/>
      <c r="M25" s="50">
        <v>0</v>
      </c>
      <c r="N25" s="50"/>
      <c r="O25" s="50">
        <v>0</v>
      </c>
      <c r="P25" s="50"/>
      <c r="Q25" s="50">
        <v>-274370655</v>
      </c>
      <c r="R25" s="50"/>
      <c r="S25" s="50">
        <v>-274370655</v>
      </c>
      <c r="T25" s="43"/>
      <c r="U25" s="45">
        <f>Q25/Q45</f>
        <v>2.0764169642671797E-2</v>
      </c>
      <c r="W25" s="33"/>
    </row>
    <row r="26" spans="1:23" ht="34.5" customHeight="1" x14ac:dyDescent="0.6">
      <c r="A26" s="54" t="s">
        <v>223</v>
      </c>
      <c r="C26" s="50">
        <v>0</v>
      </c>
      <c r="D26" s="50"/>
      <c r="E26" s="50">
        <v>0</v>
      </c>
      <c r="F26" s="50"/>
      <c r="G26" s="50">
        <v>0</v>
      </c>
      <c r="H26" s="50"/>
      <c r="I26" s="50">
        <v>0</v>
      </c>
      <c r="J26" s="50"/>
      <c r="K26" s="52">
        <f>I26/I45</f>
        <v>0</v>
      </c>
      <c r="L26" s="50"/>
      <c r="M26" s="50">
        <v>0</v>
      </c>
      <c r="N26" s="50"/>
      <c r="O26" s="50">
        <v>0</v>
      </c>
      <c r="P26" s="50"/>
      <c r="Q26" s="50">
        <v>246915604</v>
      </c>
      <c r="R26" s="50"/>
      <c r="S26" s="50">
        <v>246915604</v>
      </c>
      <c r="T26" s="43"/>
      <c r="U26" s="45">
        <f>Q26/Q45</f>
        <v>-1.8686391548975129E-2</v>
      </c>
      <c r="W26" s="33"/>
    </row>
    <row r="27" spans="1:23" ht="34.5" customHeight="1" x14ac:dyDescent="0.6">
      <c r="A27" s="54" t="s">
        <v>195</v>
      </c>
      <c r="C27" s="50">
        <v>0</v>
      </c>
      <c r="D27" s="50"/>
      <c r="E27" s="50">
        <v>0</v>
      </c>
      <c r="F27" s="50"/>
      <c r="G27" s="50">
        <v>0</v>
      </c>
      <c r="H27" s="50"/>
      <c r="I27" s="50">
        <v>0</v>
      </c>
      <c r="J27" s="50"/>
      <c r="K27" s="52">
        <f>I27/I45</f>
        <v>0</v>
      </c>
      <c r="L27" s="50"/>
      <c r="M27" s="50">
        <v>446531404</v>
      </c>
      <c r="N27" s="50"/>
      <c r="O27" s="50">
        <v>0</v>
      </c>
      <c r="P27" s="50"/>
      <c r="Q27" s="50">
        <v>7869886427</v>
      </c>
      <c r="R27" s="50"/>
      <c r="S27" s="50">
        <v>8316417831</v>
      </c>
      <c r="T27" s="43"/>
      <c r="U27" s="45">
        <f>Q27/Q45</f>
        <v>-0.59558722429258404</v>
      </c>
      <c r="W27" s="33"/>
    </row>
    <row r="28" spans="1:23" ht="34.5" customHeight="1" x14ac:dyDescent="0.6">
      <c r="A28" s="54" t="s">
        <v>224</v>
      </c>
      <c r="C28" s="50">
        <v>0</v>
      </c>
      <c r="D28" s="50"/>
      <c r="E28" s="50">
        <v>0</v>
      </c>
      <c r="F28" s="50"/>
      <c r="G28" s="50">
        <v>0</v>
      </c>
      <c r="H28" s="50"/>
      <c r="I28" s="50">
        <v>0</v>
      </c>
      <c r="J28" s="50"/>
      <c r="K28" s="52">
        <f>I28/I45</f>
        <v>0</v>
      </c>
      <c r="L28" s="50"/>
      <c r="M28" s="50">
        <v>0</v>
      </c>
      <c r="N28" s="50"/>
      <c r="O28" s="50">
        <v>0</v>
      </c>
      <c r="P28" s="50"/>
      <c r="Q28" s="50">
        <v>4946000</v>
      </c>
      <c r="R28" s="50"/>
      <c r="S28" s="50">
        <v>4946000</v>
      </c>
      <c r="T28" s="43"/>
      <c r="U28" s="45">
        <f>Q28/Q45</f>
        <v>-3.7430964711825581E-4</v>
      </c>
      <c r="W28" s="33"/>
    </row>
    <row r="29" spans="1:23" ht="34.5" customHeight="1" x14ac:dyDescent="0.6">
      <c r="A29" s="54" t="s">
        <v>205</v>
      </c>
      <c r="C29" s="50">
        <v>0</v>
      </c>
      <c r="D29" s="50"/>
      <c r="E29" s="50">
        <v>0</v>
      </c>
      <c r="F29" s="50"/>
      <c r="G29" s="50">
        <v>0</v>
      </c>
      <c r="H29" s="50"/>
      <c r="I29" s="50">
        <v>0</v>
      </c>
      <c r="J29" s="50"/>
      <c r="K29" s="52">
        <f>I29/I45</f>
        <v>0</v>
      </c>
      <c r="L29" s="50"/>
      <c r="M29" s="50">
        <v>2588000</v>
      </c>
      <c r="N29" s="50"/>
      <c r="O29" s="50">
        <v>0</v>
      </c>
      <c r="P29" s="50"/>
      <c r="Q29" s="50">
        <v>-7434683</v>
      </c>
      <c r="R29" s="50"/>
      <c r="S29" s="50">
        <v>-4846683</v>
      </c>
      <c r="T29" s="43"/>
      <c r="U29" s="45">
        <f>Q29/Q45</f>
        <v>5.626513485980783E-4</v>
      </c>
      <c r="W29" s="33"/>
    </row>
    <row r="30" spans="1:23" ht="34.5" customHeight="1" x14ac:dyDescent="0.6">
      <c r="A30" s="54" t="s">
        <v>225</v>
      </c>
      <c r="C30" s="50">
        <v>0</v>
      </c>
      <c r="D30" s="50"/>
      <c r="E30" s="50">
        <v>0</v>
      </c>
      <c r="F30" s="50"/>
      <c r="G30" s="50">
        <v>0</v>
      </c>
      <c r="H30" s="50"/>
      <c r="I30" s="50">
        <v>0</v>
      </c>
      <c r="J30" s="50"/>
      <c r="K30" s="52">
        <f>I30/I45</f>
        <v>0</v>
      </c>
      <c r="L30" s="50"/>
      <c r="M30" s="50">
        <v>0</v>
      </c>
      <c r="N30" s="50"/>
      <c r="O30" s="50">
        <v>0</v>
      </c>
      <c r="P30" s="50"/>
      <c r="Q30" s="50">
        <v>-15172525693</v>
      </c>
      <c r="R30" s="50"/>
      <c r="S30" s="50">
        <v>-15172525693</v>
      </c>
      <c r="T30" s="43"/>
      <c r="U30" s="45">
        <f>Q30/Q45</f>
        <v>1.1482456000888597</v>
      </c>
      <c r="W30" s="33"/>
    </row>
    <row r="31" spans="1:23" ht="34.5" customHeight="1" x14ac:dyDescent="0.6">
      <c r="A31" s="54" t="s">
        <v>226</v>
      </c>
      <c r="C31" s="50">
        <v>0</v>
      </c>
      <c r="D31" s="50"/>
      <c r="E31" s="50">
        <v>0</v>
      </c>
      <c r="F31" s="50"/>
      <c r="G31" s="50">
        <v>0</v>
      </c>
      <c r="H31" s="50"/>
      <c r="I31" s="50">
        <v>0</v>
      </c>
      <c r="J31" s="50"/>
      <c r="K31" s="52">
        <f>I31/I45</f>
        <v>0</v>
      </c>
      <c r="L31" s="50"/>
      <c r="M31" s="50">
        <v>0</v>
      </c>
      <c r="N31" s="50"/>
      <c r="O31" s="50">
        <v>0</v>
      </c>
      <c r="P31" s="50"/>
      <c r="Q31" s="50">
        <v>-535846394</v>
      </c>
      <c r="R31" s="50"/>
      <c r="S31" s="50">
        <v>-535846394</v>
      </c>
      <c r="T31" s="43"/>
      <c r="U31" s="45">
        <f>Q31/Q45</f>
        <v>4.0552461513896049E-2</v>
      </c>
      <c r="W31" s="33"/>
    </row>
    <row r="32" spans="1:23" ht="34.5" customHeight="1" x14ac:dyDescent="0.6">
      <c r="A32" s="54" t="s">
        <v>227</v>
      </c>
      <c r="C32" s="50">
        <v>0</v>
      </c>
      <c r="D32" s="50"/>
      <c r="E32" s="50">
        <v>0</v>
      </c>
      <c r="F32" s="50"/>
      <c r="G32" s="50">
        <v>0</v>
      </c>
      <c r="H32" s="50"/>
      <c r="I32" s="50">
        <v>0</v>
      </c>
      <c r="J32" s="50"/>
      <c r="K32" s="52">
        <f>I32/I45</f>
        <v>0</v>
      </c>
      <c r="L32" s="50"/>
      <c r="M32" s="50">
        <v>0</v>
      </c>
      <c r="N32" s="50"/>
      <c r="O32" s="50">
        <v>0</v>
      </c>
      <c r="P32" s="50"/>
      <c r="Q32" s="50">
        <v>-114065085</v>
      </c>
      <c r="R32" s="50"/>
      <c r="S32" s="50">
        <v>-114065085</v>
      </c>
      <c r="T32" s="43"/>
      <c r="U32" s="45">
        <f>Q32/Q45</f>
        <v>8.632361850963173E-3</v>
      </c>
      <c r="W32" s="33"/>
    </row>
    <row r="33" spans="1:23" ht="34.5" customHeight="1" x14ac:dyDescent="0.6">
      <c r="A33" s="54" t="s">
        <v>228</v>
      </c>
      <c r="C33" s="50">
        <v>0</v>
      </c>
      <c r="D33" s="50"/>
      <c r="E33" s="50">
        <v>0</v>
      </c>
      <c r="F33" s="50"/>
      <c r="G33" s="50">
        <v>0</v>
      </c>
      <c r="H33" s="50"/>
      <c r="I33" s="50">
        <v>0</v>
      </c>
      <c r="J33" s="50"/>
      <c r="K33" s="52">
        <f>I33/I45</f>
        <v>0</v>
      </c>
      <c r="L33" s="50"/>
      <c r="M33" s="50">
        <v>0</v>
      </c>
      <c r="N33" s="50"/>
      <c r="O33" s="50">
        <v>0</v>
      </c>
      <c r="P33" s="50"/>
      <c r="Q33" s="50">
        <v>37194290</v>
      </c>
      <c r="R33" s="50"/>
      <c r="S33" s="50">
        <v>37194290</v>
      </c>
      <c r="T33" s="43"/>
      <c r="U33" s="45">
        <f>Q33/Q45</f>
        <v>-2.8148365476575151E-3</v>
      </c>
      <c r="W33" s="33"/>
    </row>
    <row r="34" spans="1:23" ht="34.5" customHeight="1" x14ac:dyDescent="0.6">
      <c r="A34" s="54" t="s">
        <v>229</v>
      </c>
      <c r="C34" s="50">
        <v>0</v>
      </c>
      <c r="D34" s="50"/>
      <c r="E34" s="50">
        <v>0</v>
      </c>
      <c r="F34" s="50"/>
      <c r="G34" s="50">
        <v>0</v>
      </c>
      <c r="H34" s="50"/>
      <c r="I34" s="50">
        <v>0</v>
      </c>
      <c r="J34" s="50"/>
      <c r="K34" s="52">
        <f>I34/I45</f>
        <v>0</v>
      </c>
      <c r="L34" s="50"/>
      <c r="M34" s="50">
        <v>0</v>
      </c>
      <c r="N34" s="50"/>
      <c r="O34" s="50">
        <v>0</v>
      </c>
      <c r="P34" s="50"/>
      <c r="Q34" s="50">
        <v>-201396483</v>
      </c>
      <c r="R34" s="50"/>
      <c r="S34" s="50">
        <v>-201396483</v>
      </c>
      <c r="T34" s="43"/>
      <c r="U34" s="45">
        <f>Q34/Q45</f>
        <v>1.5241537905901294E-2</v>
      </c>
      <c r="W34" s="33"/>
    </row>
    <row r="35" spans="1:23" ht="34.5" customHeight="1" x14ac:dyDescent="0.6">
      <c r="A35" s="54" t="s">
        <v>230</v>
      </c>
      <c r="C35" s="50">
        <v>0</v>
      </c>
      <c r="D35" s="50"/>
      <c r="E35" s="50">
        <v>0</v>
      </c>
      <c r="F35" s="50"/>
      <c r="G35" s="50">
        <v>0</v>
      </c>
      <c r="H35" s="50"/>
      <c r="I35" s="50">
        <v>0</v>
      </c>
      <c r="J35" s="50"/>
      <c r="K35" s="52">
        <f>I35/I45</f>
        <v>0</v>
      </c>
      <c r="L35" s="50"/>
      <c r="M35" s="50">
        <v>0</v>
      </c>
      <c r="N35" s="50"/>
      <c r="O35" s="50">
        <v>0</v>
      </c>
      <c r="P35" s="50"/>
      <c r="Q35" s="50">
        <v>133528178</v>
      </c>
      <c r="R35" s="50"/>
      <c r="S35" s="50">
        <v>133528178</v>
      </c>
      <c r="T35" s="43"/>
      <c r="U35" s="45">
        <f>Q35/Q45</f>
        <v>-1.010531443338529E-2</v>
      </c>
      <c r="W35" s="33"/>
    </row>
    <row r="36" spans="1:23" ht="34.5" customHeight="1" x14ac:dyDescent="0.6">
      <c r="A36" s="54" t="s">
        <v>231</v>
      </c>
      <c r="C36" s="50">
        <v>0</v>
      </c>
      <c r="D36" s="50"/>
      <c r="E36" s="50">
        <v>0</v>
      </c>
      <c r="F36" s="50"/>
      <c r="G36" s="50">
        <v>0</v>
      </c>
      <c r="H36" s="50"/>
      <c r="I36" s="50">
        <v>0</v>
      </c>
      <c r="J36" s="50"/>
      <c r="K36" s="52">
        <f>I36/I45</f>
        <v>0</v>
      </c>
      <c r="L36" s="50"/>
      <c r="M36" s="50">
        <v>0</v>
      </c>
      <c r="N36" s="50"/>
      <c r="O36" s="50">
        <v>0</v>
      </c>
      <c r="P36" s="50"/>
      <c r="Q36" s="50">
        <v>-1554318913</v>
      </c>
      <c r="R36" s="50"/>
      <c r="S36" s="50">
        <v>-1554318913</v>
      </c>
      <c r="T36" s="43"/>
      <c r="U36" s="45">
        <f>Q36/Q45</f>
        <v>0.11762971367453719</v>
      </c>
      <c r="W36" s="33"/>
    </row>
    <row r="37" spans="1:23" ht="34.5" customHeight="1" x14ac:dyDescent="0.6">
      <c r="A37" s="54" t="s">
        <v>202</v>
      </c>
      <c r="C37" s="50">
        <v>0</v>
      </c>
      <c r="D37" s="50"/>
      <c r="E37" s="50">
        <v>0</v>
      </c>
      <c r="F37" s="50"/>
      <c r="G37" s="50">
        <v>0</v>
      </c>
      <c r="H37" s="50"/>
      <c r="I37" s="50">
        <v>0</v>
      </c>
      <c r="J37" s="50"/>
      <c r="K37" s="52">
        <f>I37/I45</f>
        <v>0</v>
      </c>
      <c r="L37" s="50"/>
      <c r="M37" s="50">
        <v>687623711</v>
      </c>
      <c r="N37" s="50"/>
      <c r="O37" s="50">
        <v>0</v>
      </c>
      <c r="P37" s="50"/>
      <c r="Q37" s="50">
        <v>-1223110627</v>
      </c>
      <c r="R37" s="50"/>
      <c r="S37" s="50">
        <v>-535486916</v>
      </c>
      <c r="T37" s="43"/>
      <c r="U37" s="45">
        <f>Q37/Q45</f>
        <v>9.2564113865539546E-2</v>
      </c>
      <c r="W37" s="33"/>
    </row>
    <row r="38" spans="1:23" ht="34.5" customHeight="1" x14ac:dyDescent="0.6">
      <c r="A38" s="54" t="s">
        <v>232</v>
      </c>
      <c r="C38" s="50">
        <v>0</v>
      </c>
      <c r="D38" s="50"/>
      <c r="E38" s="50">
        <v>0</v>
      </c>
      <c r="F38" s="50"/>
      <c r="G38" s="50">
        <v>0</v>
      </c>
      <c r="H38" s="50"/>
      <c r="I38" s="50">
        <v>0</v>
      </c>
      <c r="J38" s="50"/>
      <c r="K38" s="52">
        <f>I38/I45</f>
        <v>0</v>
      </c>
      <c r="L38" s="50"/>
      <c r="M38" s="50">
        <v>0</v>
      </c>
      <c r="N38" s="50"/>
      <c r="O38" s="50">
        <v>0</v>
      </c>
      <c r="P38" s="50"/>
      <c r="Q38" s="50">
        <v>299080109</v>
      </c>
      <c r="R38" s="50"/>
      <c r="S38" s="50">
        <v>299080109</v>
      </c>
      <c r="T38" s="43"/>
      <c r="U38" s="45">
        <f>Q38/Q45</f>
        <v>-2.2634162972074299E-2</v>
      </c>
      <c r="W38" s="33"/>
    </row>
    <row r="39" spans="1:23" ht="34.5" customHeight="1" x14ac:dyDescent="0.6">
      <c r="A39" s="54" t="s">
        <v>233</v>
      </c>
      <c r="C39" s="50">
        <v>0</v>
      </c>
      <c r="D39" s="50"/>
      <c r="E39" s="50">
        <v>0</v>
      </c>
      <c r="F39" s="50"/>
      <c r="G39" s="50">
        <v>0</v>
      </c>
      <c r="H39" s="50"/>
      <c r="I39" s="50">
        <v>0</v>
      </c>
      <c r="J39" s="50"/>
      <c r="K39" s="52">
        <f>I39/I45</f>
        <v>0</v>
      </c>
      <c r="L39" s="50"/>
      <c r="M39" s="50">
        <v>0</v>
      </c>
      <c r="N39" s="50"/>
      <c r="O39" s="50">
        <v>0</v>
      </c>
      <c r="P39" s="50"/>
      <c r="Q39" s="50">
        <v>62910504</v>
      </c>
      <c r="R39" s="50"/>
      <c r="S39" s="50">
        <v>62910504</v>
      </c>
      <c r="T39" s="43"/>
      <c r="U39" s="45">
        <f>Q39/Q45</f>
        <v>-4.7610207343856898E-3</v>
      </c>
      <c r="W39" s="33"/>
    </row>
    <row r="40" spans="1:23" ht="34.5" customHeight="1" x14ac:dyDescent="0.6">
      <c r="A40" s="54" t="s">
        <v>234</v>
      </c>
      <c r="C40" s="50">
        <v>0</v>
      </c>
      <c r="D40" s="50"/>
      <c r="E40" s="50">
        <v>0</v>
      </c>
      <c r="F40" s="50"/>
      <c r="G40" s="50">
        <v>0</v>
      </c>
      <c r="H40" s="50"/>
      <c r="I40" s="50">
        <v>0</v>
      </c>
      <c r="J40" s="50"/>
      <c r="K40" s="52">
        <f>I40/45</f>
        <v>0</v>
      </c>
      <c r="L40" s="50"/>
      <c r="M40" s="50">
        <v>0</v>
      </c>
      <c r="N40" s="50"/>
      <c r="O40" s="50">
        <v>0</v>
      </c>
      <c r="P40" s="50"/>
      <c r="Q40" s="50">
        <v>73465210</v>
      </c>
      <c r="R40" s="50"/>
      <c r="S40" s="50">
        <v>73465210</v>
      </c>
      <c r="T40" s="43"/>
      <c r="U40" s="45">
        <f>Q40/Q45</f>
        <v>-5.5597931319386487E-3</v>
      </c>
      <c r="W40" s="33"/>
    </row>
    <row r="41" spans="1:23" ht="34.5" customHeight="1" x14ac:dyDescent="0.6">
      <c r="A41" s="54" t="s">
        <v>22</v>
      </c>
      <c r="C41" s="50">
        <v>205484891</v>
      </c>
      <c r="D41" s="50"/>
      <c r="E41" s="50">
        <v>-479360496</v>
      </c>
      <c r="F41" s="50"/>
      <c r="G41" s="50">
        <v>0</v>
      </c>
      <c r="H41" s="50"/>
      <c r="I41" s="50">
        <v>-273875605</v>
      </c>
      <c r="J41" s="50"/>
      <c r="K41" s="52">
        <f>I41/I45</f>
        <v>1.4256006792605909</v>
      </c>
      <c r="L41" s="50"/>
      <c r="M41" s="50">
        <v>205484891</v>
      </c>
      <c r="N41" s="50"/>
      <c r="O41" s="50">
        <v>-479360496</v>
      </c>
      <c r="P41" s="50"/>
      <c r="Q41" s="50">
        <v>0</v>
      </c>
      <c r="R41" s="50"/>
      <c r="S41" s="50">
        <v>-273875605</v>
      </c>
      <c r="T41" s="43"/>
      <c r="U41" s="45">
        <f>Q41/Q45</f>
        <v>0</v>
      </c>
      <c r="W41" s="33"/>
    </row>
    <row r="42" spans="1:23" ht="34.5" customHeight="1" x14ac:dyDescent="0.6">
      <c r="A42" s="54" t="s">
        <v>24</v>
      </c>
      <c r="C42" s="50">
        <v>41269733</v>
      </c>
      <c r="D42" s="50"/>
      <c r="E42" s="50">
        <v>-43034116</v>
      </c>
      <c r="F42" s="50"/>
      <c r="G42" s="50">
        <v>0</v>
      </c>
      <c r="H42" s="50"/>
      <c r="I42" s="50">
        <v>-1764383</v>
      </c>
      <c r="J42" s="50"/>
      <c r="K42" s="52">
        <f>I42/I45</f>
        <v>9.1841170128162345E-3</v>
      </c>
      <c r="L42" s="50"/>
      <c r="M42" s="50">
        <v>41269733</v>
      </c>
      <c r="N42" s="50"/>
      <c r="O42" s="50">
        <v>-43034116</v>
      </c>
      <c r="P42" s="50"/>
      <c r="Q42" s="50">
        <v>0</v>
      </c>
      <c r="R42" s="50"/>
      <c r="S42" s="50">
        <v>-1764383</v>
      </c>
      <c r="T42" s="43"/>
      <c r="U42" s="45">
        <f>Q42/Q45</f>
        <v>0</v>
      </c>
      <c r="W42" s="33"/>
    </row>
    <row r="43" spans="1:23" ht="34.5" customHeight="1" x14ac:dyDescent="0.6">
      <c r="A43" s="54" t="s">
        <v>25</v>
      </c>
      <c r="C43" s="50">
        <v>0</v>
      </c>
      <c r="D43" s="50"/>
      <c r="E43" s="50">
        <v>31533284</v>
      </c>
      <c r="F43" s="50"/>
      <c r="G43" s="50">
        <v>0</v>
      </c>
      <c r="H43" s="50"/>
      <c r="I43" s="50">
        <v>31533284</v>
      </c>
      <c r="J43" s="50"/>
      <c r="K43" s="52">
        <f>I43/I45</f>
        <v>-0.16413974179889854</v>
      </c>
      <c r="L43" s="50"/>
      <c r="M43" s="50">
        <v>0</v>
      </c>
      <c r="N43" s="50"/>
      <c r="O43" s="50">
        <v>31533284</v>
      </c>
      <c r="P43" s="50"/>
      <c r="Q43" s="50">
        <v>0</v>
      </c>
      <c r="R43" s="50"/>
      <c r="S43" s="50">
        <v>31533284</v>
      </c>
      <c r="T43" s="43"/>
      <c r="U43" s="45">
        <f>Q43/Q45</f>
        <v>0</v>
      </c>
      <c r="W43" s="33"/>
    </row>
    <row r="44" spans="1:23" ht="34.5" customHeight="1" x14ac:dyDescent="0.6">
      <c r="A44" s="54" t="s">
        <v>20</v>
      </c>
      <c r="C44" s="50">
        <v>0</v>
      </c>
      <c r="D44" s="50"/>
      <c r="E44" s="50">
        <v>-129235049</v>
      </c>
      <c r="F44" s="50"/>
      <c r="G44" s="50">
        <v>0</v>
      </c>
      <c r="H44" s="50"/>
      <c r="I44" s="50">
        <v>-129235049</v>
      </c>
      <c r="J44" s="50"/>
      <c r="K44" s="52">
        <f>I44/I45</f>
        <v>0.67270530954619245</v>
      </c>
      <c r="L44" s="50"/>
      <c r="M44" s="50">
        <v>0</v>
      </c>
      <c r="N44" s="50"/>
      <c r="O44" s="50">
        <v>-129235049</v>
      </c>
      <c r="P44" s="50"/>
      <c r="Q44" s="50">
        <v>0</v>
      </c>
      <c r="R44" s="50"/>
      <c r="S44" s="50">
        <v>-129235049</v>
      </c>
      <c r="T44" s="43"/>
      <c r="U44" s="45">
        <f>Q44/Q45</f>
        <v>0</v>
      </c>
      <c r="W44" s="33"/>
    </row>
    <row r="45" spans="1:23" s="7" customFormat="1" ht="27.75" thickBot="1" x14ac:dyDescent="0.65">
      <c r="A45" s="55"/>
      <c r="C45" s="51">
        <f>SUM(C8:C44)</f>
        <v>251050156</v>
      </c>
      <c r="D45" s="43"/>
      <c r="E45" s="51">
        <f>SUM(E8:E44)</f>
        <v>-697413833</v>
      </c>
      <c r="F45" s="43"/>
      <c r="G45" s="51">
        <f>SUM(G8:G44)</f>
        <v>254251251</v>
      </c>
      <c r="H45" s="43"/>
      <c r="I45" s="51">
        <f>SUM(I8:I44)</f>
        <v>-192112426</v>
      </c>
      <c r="J45" s="43"/>
      <c r="K45" s="45"/>
      <c r="L45" s="43"/>
      <c r="M45" s="51">
        <f>SUM(M8:M44)</f>
        <v>2826751733</v>
      </c>
      <c r="N45" s="43"/>
      <c r="O45" s="51">
        <f>SUM(O8:O44)</f>
        <v>-620096670</v>
      </c>
      <c r="P45" s="43"/>
      <c r="Q45" s="51">
        <f>SUM(Q8:Q44)</f>
        <v>-13213658900</v>
      </c>
      <c r="R45" s="43"/>
      <c r="S45" s="51">
        <f>SUM(S8:S44)</f>
        <v>-11007003837</v>
      </c>
      <c r="T45" s="53"/>
      <c r="U45" s="45">
        <f>SUM(U8:U44)</f>
        <v>1.0000000000000002</v>
      </c>
    </row>
    <row r="46" spans="1:23" ht="18.75" thickTop="1" x14ac:dyDescent="0.4"/>
    <row r="48" spans="1:23" x14ac:dyDescent="0.4">
      <c r="U48" s="35"/>
    </row>
    <row r="49" spans="21:21" x14ac:dyDescent="0.4">
      <c r="U49" s="35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39370078740157483" right="0.4" top="0.74803149606299213" bottom="0.74803149606299213" header="0.31496062992125984" footer="0.31496062992125984"/>
  <pageSetup scale="41" orientation="portrait" r:id="rId1"/>
  <rowBreaks count="1" manualBreakCount="1">
    <brk id="2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32"/>
  <sheetViews>
    <sheetView rightToLeft="1" view="pageBreakPreview" topLeftCell="A4" zoomScale="60" zoomScaleNormal="100" workbookViewId="0">
      <selection activeCell="E16" sqref="E16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2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7.75" x14ac:dyDescent="0.4">
      <c r="A6" s="36" t="s">
        <v>186</v>
      </c>
      <c r="C6" s="36" t="s">
        <v>184</v>
      </c>
      <c r="D6" s="36" t="s">
        <v>184</v>
      </c>
      <c r="E6" s="36" t="s">
        <v>184</v>
      </c>
      <c r="F6" s="36" t="s">
        <v>184</v>
      </c>
      <c r="G6" s="36" t="s">
        <v>184</v>
      </c>
      <c r="H6" s="36" t="s">
        <v>184</v>
      </c>
      <c r="I6" s="36" t="s">
        <v>184</v>
      </c>
      <c r="K6" s="36" t="s">
        <v>185</v>
      </c>
      <c r="L6" s="36" t="s">
        <v>185</v>
      </c>
      <c r="M6" s="36" t="s">
        <v>185</v>
      </c>
      <c r="N6" s="36" t="s">
        <v>185</v>
      </c>
      <c r="O6" s="36" t="s">
        <v>185</v>
      </c>
      <c r="P6" s="36" t="s">
        <v>185</v>
      </c>
      <c r="Q6" s="36" t="s">
        <v>185</v>
      </c>
    </row>
    <row r="7" spans="1:17" ht="56.25" customHeight="1" x14ac:dyDescent="0.4">
      <c r="A7" s="36" t="s">
        <v>186</v>
      </c>
      <c r="C7" s="36" t="s">
        <v>242</v>
      </c>
      <c r="E7" s="36" t="s">
        <v>239</v>
      </c>
      <c r="G7" s="36" t="s">
        <v>240</v>
      </c>
      <c r="I7" s="36" t="s">
        <v>243</v>
      </c>
      <c r="K7" s="37" t="s">
        <v>280</v>
      </c>
      <c r="M7" s="37" t="s">
        <v>279</v>
      </c>
      <c r="O7" s="36" t="s">
        <v>240</v>
      </c>
      <c r="Q7" s="36" t="s">
        <v>243</v>
      </c>
    </row>
    <row r="8" spans="1:17" ht="27" x14ac:dyDescent="0.6">
      <c r="A8" s="2" t="s">
        <v>91</v>
      </c>
      <c r="C8" s="50">
        <v>938652</v>
      </c>
      <c r="D8" s="50"/>
      <c r="E8" s="50">
        <v>0</v>
      </c>
      <c r="F8" s="50"/>
      <c r="G8" s="50">
        <v>1973208</v>
      </c>
      <c r="H8" s="50"/>
      <c r="I8" s="50">
        <v>2911860</v>
      </c>
      <c r="J8" s="50"/>
      <c r="K8" s="50">
        <v>938652</v>
      </c>
      <c r="L8" s="50"/>
      <c r="M8" s="50">
        <v>0</v>
      </c>
      <c r="N8" s="50"/>
      <c r="O8" s="50">
        <v>1973208</v>
      </c>
      <c r="P8" s="50"/>
      <c r="Q8" s="50">
        <v>2911860</v>
      </c>
    </row>
    <row r="9" spans="1:17" ht="27" x14ac:dyDescent="0.6">
      <c r="A9" s="2" t="s">
        <v>235</v>
      </c>
      <c r="C9" s="50">
        <v>0</v>
      </c>
      <c r="D9" s="50"/>
      <c r="E9" s="50">
        <v>0</v>
      </c>
      <c r="F9" s="50"/>
      <c r="G9" s="50">
        <v>0</v>
      </c>
      <c r="H9" s="50"/>
      <c r="I9" s="50">
        <v>0</v>
      </c>
      <c r="J9" s="50"/>
      <c r="K9" s="50">
        <v>0</v>
      </c>
      <c r="L9" s="50"/>
      <c r="M9" s="50">
        <v>0</v>
      </c>
      <c r="N9" s="50"/>
      <c r="O9" s="50">
        <v>-322494460</v>
      </c>
      <c r="P9" s="50"/>
      <c r="Q9" s="50">
        <v>-322494460</v>
      </c>
    </row>
    <row r="10" spans="1:17" ht="27" x14ac:dyDescent="0.6">
      <c r="A10" s="2" t="s">
        <v>191</v>
      </c>
      <c r="C10" s="50">
        <v>0</v>
      </c>
      <c r="D10" s="50"/>
      <c r="E10" s="50">
        <v>0</v>
      </c>
      <c r="F10" s="50"/>
      <c r="G10" s="50">
        <v>0</v>
      </c>
      <c r="H10" s="50"/>
      <c r="I10" s="50">
        <v>0</v>
      </c>
      <c r="J10" s="50"/>
      <c r="K10" s="50">
        <v>18237259428</v>
      </c>
      <c r="L10" s="50"/>
      <c r="M10" s="50">
        <v>0</v>
      </c>
      <c r="N10" s="50"/>
      <c r="O10" s="50">
        <v>117015000</v>
      </c>
      <c r="P10" s="50"/>
      <c r="Q10" s="50">
        <v>18354274428</v>
      </c>
    </row>
    <row r="11" spans="1:17" ht="27" x14ac:dyDescent="0.6">
      <c r="A11" s="2" t="s">
        <v>53</v>
      </c>
      <c r="C11" s="50">
        <v>0</v>
      </c>
      <c r="D11" s="50"/>
      <c r="E11" s="50">
        <v>1006477443</v>
      </c>
      <c r="F11" s="50"/>
      <c r="G11" s="50">
        <v>0</v>
      </c>
      <c r="H11" s="50"/>
      <c r="I11" s="50">
        <v>1006477443</v>
      </c>
      <c r="J11" s="50"/>
      <c r="K11" s="50">
        <v>0</v>
      </c>
      <c r="L11" s="50"/>
      <c r="M11" s="50">
        <v>3784983001</v>
      </c>
      <c r="N11" s="50"/>
      <c r="O11" s="50">
        <v>14571197</v>
      </c>
      <c r="P11" s="50"/>
      <c r="Q11" s="50">
        <v>3799554198</v>
      </c>
    </row>
    <row r="12" spans="1:17" ht="27" x14ac:dyDescent="0.6">
      <c r="A12" s="2" t="s">
        <v>236</v>
      </c>
      <c r="C12" s="50">
        <v>0</v>
      </c>
      <c r="D12" s="50"/>
      <c r="E12" s="50">
        <v>0</v>
      </c>
      <c r="F12" s="50"/>
      <c r="G12" s="50">
        <v>0</v>
      </c>
      <c r="H12" s="50"/>
      <c r="I12" s="50">
        <v>0</v>
      </c>
      <c r="J12" s="50"/>
      <c r="K12" s="50">
        <v>0</v>
      </c>
      <c r="L12" s="50"/>
      <c r="M12" s="50">
        <v>0</v>
      </c>
      <c r="N12" s="50"/>
      <c r="O12" s="50">
        <v>370153725</v>
      </c>
      <c r="P12" s="50"/>
      <c r="Q12" s="50">
        <v>370153725</v>
      </c>
    </row>
    <row r="13" spans="1:17" ht="27" x14ac:dyDescent="0.6">
      <c r="A13" s="2" t="s">
        <v>237</v>
      </c>
      <c r="C13" s="50">
        <v>0</v>
      </c>
      <c r="D13" s="50"/>
      <c r="E13" s="50">
        <v>0</v>
      </c>
      <c r="F13" s="50"/>
      <c r="G13" s="50">
        <v>0</v>
      </c>
      <c r="H13" s="50"/>
      <c r="I13" s="50">
        <v>0</v>
      </c>
      <c r="J13" s="50"/>
      <c r="K13" s="50">
        <v>0</v>
      </c>
      <c r="L13" s="50"/>
      <c r="M13" s="50">
        <v>0</v>
      </c>
      <c r="N13" s="50"/>
      <c r="O13" s="50">
        <v>37201670</v>
      </c>
      <c r="P13" s="50"/>
      <c r="Q13" s="50">
        <v>37201670</v>
      </c>
    </row>
    <row r="14" spans="1:17" ht="27" x14ac:dyDescent="0.6">
      <c r="A14" s="2" t="s">
        <v>49</v>
      </c>
      <c r="C14" s="50">
        <v>0</v>
      </c>
      <c r="D14" s="50"/>
      <c r="E14" s="50">
        <v>3712793175</v>
      </c>
      <c r="F14" s="50"/>
      <c r="G14" s="50">
        <v>0</v>
      </c>
      <c r="H14" s="50"/>
      <c r="I14" s="50">
        <v>3712793175</v>
      </c>
      <c r="J14" s="50"/>
      <c r="K14" s="50">
        <v>0</v>
      </c>
      <c r="L14" s="50"/>
      <c r="M14" s="50">
        <v>13518897174</v>
      </c>
      <c r="N14" s="50"/>
      <c r="O14" s="50">
        <v>4895349315</v>
      </c>
      <c r="P14" s="50"/>
      <c r="Q14" s="50">
        <v>18414246489</v>
      </c>
    </row>
    <row r="15" spans="1:17" ht="27" x14ac:dyDescent="0.6">
      <c r="A15" s="2" t="s">
        <v>238</v>
      </c>
      <c r="C15" s="50">
        <v>0</v>
      </c>
      <c r="D15" s="50"/>
      <c r="E15" s="50">
        <v>0</v>
      </c>
      <c r="F15" s="50"/>
      <c r="G15" s="50">
        <v>0</v>
      </c>
      <c r="H15" s="50"/>
      <c r="I15" s="50">
        <v>0</v>
      </c>
      <c r="J15" s="50"/>
      <c r="K15" s="50">
        <v>0</v>
      </c>
      <c r="L15" s="50"/>
      <c r="M15" s="50">
        <v>0</v>
      </c>
      <c r="N15" s="50"/>
      <c r="O15" s="50">
        <v>50664981</v>
      </c>
      <c r="P15" s="50"/>
      <c r="Q15" s="50">
        <v>50664981</v>
      </c>
    </row>
    <row r="16" spans="1:17" ht="27" x14ac:dyDescent="0.6">
      <c r="A16" s="2" t="s">
        <v>59</v>
      </c>
      <c r="C16" s="50">
        <v>0</v>
      </c>
      <c r="D16" s="50"/>
      <c r="E16" s="50">
        <v>405566748</v>
      </c>
      <c r="F16" s="50"/>
      <c r="G16" s="50">
        <v>0</v>
      </c>
      <c r="H16" s="50"/>
      <c r="I16" s="50">
        <v>405566748</v>
      </c>
      <c r="J16" s="50"/>
      <c r="K16" s="50">
        <v>0</v>
      </c>
      <c r="L16" s="50"/>
      <c r="M16" s="50">
        <v>1647831134</v>
      </c>
      <c r="N16" s="50"/>
      <c r="O16" s="50">
        <v>536349974</v>
      </c>
      <c r="P16" s="50"/>
      <c r="Q16" s="50">
        <v>2184181108</v>
      </c>
    </row>
    <row r="17" spans="1:17" ht="27" x14ac:dyDescent="0.6">
      <c r="A17" s="2" t="s">
        <v>79</v>
      </c>
      <c r="C17" s="50">
        <v>7272722261</v>
      </c>
      <c r="D17" s="50"/>
      <c r="E17" s="50">
        <v>9835505991</v>
      </c>
      <c r="F17" s="50"/>
      <c r="G17" s="50">
        <v>0</v>
      </c>
      <c r="H17" s="50"/>
      <c r="I17" s="50">
        <v>17108228252</v>
      </c>
      <c r="J17" s="50"/>
      <c r="K17" s="50">
        <v>48295237992</v>
      </c>
      <c r="L17" s="50"/>
      <c r="M17" s="50">
        <v>29976274226</v>
      </c>
      <c r="N17" s="50"/>
      <c r="O17" s="50">
        <v>0</v>
      </c>
      <c r="P17" s="50"/>
      <c r="Q17" s="50">
        <v>78271512218</v>
      </c>
    </row>
    <row r="18" spans="1:17" ht="27" x14ac:dyDescent="0.6">
      <c r="A18" s="2" t="s">
        <v>85</v>
      </c>
      <c r="C18" s="50">
        <v>5768508149</v>
      </c>
      <c r="D18" s="50"/>
      <c r="E18" s="50">
        <v>-5217447206</v>
      </c>
      <c r="F18" s="50"/>
      <c r="G18" s="50">
        <v>0</v>
      </c>
      <c r="H18" s="50"/>
      <c r="I18" s="50">
        <v>551060943</v>
      </c>
      <c r="J18" s="50"/>
      <c r="K18" s="50">
        <v>37726575453</v>
      </c>
      <c r="L18" s="50"/>
      <c r="M18" s="50">
        <v>-5217447206</v>
      </c>
      <c r="N18" s="50"/>
      <c r="O18" s="50">
        <v>0</v>
      </c>
      <c r="P18" s="50"/>
      <c r="Q18" s="50">
        <v>32509128247</v>
      </c>
    </row>
    <row r="19" spans="1:17" ht="27" x14ac:dyDescent="0.6">
      <c r="A19" s="2" t="s">
        <v>76</v>
      </c>
      <c r="C19" s="50">
        <v>1410048974</v>
      </c>
      <c r="D19" s="50"/>
      <c r="E19" s="50">
        <v>3996675471</v>
      </c>
      <c r="F19" s="50"/>
      <c r="G19" s="50">
        <v>0</v>
      </c>
      <c r="H19" s="50"/>
      <c r="I19" s="50">
        <v>5406724445</v>
      </c>
      <c r="J19" s="50"/>
      <c r="K19" s="50">
        <v>10006823025</v>
      </c>
      <c r="L19" s="50"/>
      <c r="M19" s="50">
        <v>7301774314</v>
      </c>
      <c r="N19" s="50"/>
      <c r="O19" s="50">
        <v>0</v>
      </c>
      <c r="P19" s="50"/>
      <c r="Q19" s="50">
        <v>17308597339</v>
      </c>
    </row>
    <row r="20" spans="1:17" ht="27" x14ac:dyDescent="0.6">
      <c r="A20" s="2" t="s">
        <v>65</v>
      </c>
      <c r="C20" s="50">
        <v>15720345033</v>
      </c>
      <c r="D20" s="50"/>
      <c r="E20" s="50">
        <v>115477565897</v>
      </c>
      <c r="F20" s="50"/>
      <c r="G20" s="50">
        <v>0</v>
      </c>
      <c r="H20" s="50"/>
      <c r="I20" s="50">
        <v>131197910930</v>
      </c>
      <c r="J20" s="50"/>
      <c r="K20" s="50">
        <v>43753863767</v>
      </c>
      <c r="L20" s="50"/>
      <c r="M20" s="50">
        <v>67505575235</v>
      </c>
      <c r="N20" s="50"/>
      <c r="O20" s="50">
        <v>0</v>
      </c>
      <c r="P20" s="50"/>
      <c r="Q20" s="50">
        <v>111259439002</v>
      </c>
    </row>
    <row r="21" spans="1:17" ht="27" x14ac:dyDescent="0.6">
      <c r="A21" s="2" t="s">
        <v>68</v>
      </c>
      <c r="C21" s="50">
        <v>15720345033</v>
      </c>
      <c r="D21" s="50"/>
      <c r="E21" s="50">
        <v>0</v>
      </c>
      <c r="F21" s="50"/>
      <c r="G21" s="50">
        <v>0</v>
      </c>
      <c r="H21" s="50"/>
      <c r="I21" s="50">
        <v>15720345033</v>
      </c>
      <c r="J21" s="50"/>
      <c r="K21" s="50">
        <v>28752107327</v>
      </c>
      <c r="L21" s="50"/>
      <c r="M21" s="50">
        <v>69905375000</v>
      </c>
      <c r="N21" s="50"/>
      <c r="O21" s="50">
        <v>0</v>
      </c>
      <c r="P21" s="50"/>
      <c r="Q21" s="50">
        <v>98657482327</v>
      </c>
    </row>
    <row r="22" spans="1:17" ht="27" x14ac:dyDescent="0.6">
      <c r="A22" s="2" t="s">
        <v>45</v>
      </c>
      <c r="C22" s="50">
        <v>2407194993</v>
      </c>
      <c r="D22" s="50"/>
      <c r="E22" s="50">
        <v>0</v>
      </c>
      <c r="F22" s="50"/>
      <c r="G22" s="50">
        <v>0</v>
      </c>
      <c r="H22" s="50"/>
      <c r="I22" s="50">
        <v>2407194993</v>
      </c>
      <c r="J22" s="50"/>
      <c r="K22" s="50">
        <v>16275387552</v>
      </c>
      <c r="L22" s="50"/>
      <c r="M22" s="50">
        <v>0</v>
      </c>
      <c r="N22" s="50"/>
      <c r="O22" s="50">
        <v>0</v>
      </c>
      <c r="P22" s="50"/>
      <c r="Q22" s="50">
        <v>16275387552</v>
      </c>
    </row>
    <row r="23" spans="1:17" ht="27" x14ac:dyDescent="0.6">
      <c r="A23" s="2" t="s">
        <v>94</v>
      </c>
      <c r="C23" s="50">
        <v>9858082190</v>
      </c>
      <c r="D23" s="50"/>
      <c r="E23" s="50">
        <v>0</v>
      </c>
      <c r="F23" s="50"/>
      <c r="G23" s="50">
        <v>0</v>
      </c>
      <c r="H23" s="50"/>
      <c r="I23" s="50">
        <v>9858082190</v>
      </c>
      <c r="J23" s="50"/>
      <c r="K23" s="50">
        <v>9858082190</v>
      </c>
      <c r="L23" s="50"/>
      <c r="M23" s="50">
        <v>0</v>
      </c>
      <c r="N23" s="50"/>
      <c r="O23" s="50">
        <v>0</v>
      </c>
      <c r="P23" s="50"/>
      <c r="Q23" s="50">
        <v>9858082190</v>
      </c>
    </row>
    <row r="24" spans="1:17" ht="27" x14ac:dyDescent="0.6">
      <c r="A24" s="2" t="s">
        <v>98</v>
      </c>
      <c r="C24" s="50">
        <v>50194513140</v>
      </c>
      <c r="D24" s="50"/>
      <c r="E24" s="50">
        <v>0</v>
      </c>
      <c r="F24" s="50"/>
      <c r="G24" s="50">
        <v>0</v>
      </c>
      <c r="H24" s="50"/>
      <c r="I24" s="50">
        <v>50194513140</v>
      </c>
      <c r="J24" s="50"/>
      <c r="K24" s="50">
        <v>50194513140</v>
      </c>
      <c r="L24" s="50"/>
      <c r="M24" s="50">
        <v>0</v>
      </c>
      <c r="N24" s="50"/>
      <c r="O24" s="50">
        <v>0</v>
      </c>
      <c r="P24" s="50"/>
      <c r="Q24" s="50">
        <v>50194513140</v>
      </c>
    </row>
    <row r="25" spans="1:17" ht="27" x14ac:dyDescent="0.6">
      <c r="A25" s="2" t="s">
        <v>73</v>
      </c>
      <c r="C25" s="50">
        <v>12922421</v>
      </c>
      <c r="D25" s="50"/>
      <c r="E25" s="50">
        <v>0</v>
      </c>
      <c r="F25" s="50"/>
      <c r="G25" s="50">
        <v>0</v>
      </c>
      <c r="H25" s="50"/>
      <c r="I25" s="50">
        <v>12922421</v>
      </c>
      <c r="J25" s="50"/>
      <c r="K25" s="50">
        <v>34665671</v>
      </c>
      <c r="L25" s="50"/>
      <c r="M25" s="50">
        <v>19641125</v>
      </c>
      <c r="N25" s="50"/>
      <c r="O25" s="50">
        <v>0</v>
      </c>
      <c r="P25" s="50"/>
      <c r="Q25" s="50">
        <v>54306796</v>
      </c>
    </row>
    <row r="26" spans="1:17" ht="27" x14ac:dyDescent="0.6">
      <c r="A26" s="2" t="s">
        <v>70</v>
      </c>
      <c r="C26" s="50">
        <v>24478147861</v>
      </c>
      <c r="D26" s="50"/>
      <c r="E26" s="50">
        <v>-103779686521</v>
      </c>
      <c r="F26" s="50"/>
      <c r="G26" s="50">
        <v>0</v>
      </c>
      <c r="H26" s="50"/>
      <c r="I26" s="50">
        <v>-79301538660</v>
      </c>
      <c r="J26" s="50"/>
      <c r="K26" s="50">
        <v>128779787684</v>
      </c>
      <c r="L26" s="50"/>
      <c r="M26" s="50">
        <v>38430288570</v>
      </c>
      <c r="N26" s="50"/>
      <c r="O26" s="50">
        <v>0</v>
      </c>
      <c r="P26" s="50"/>
      <c r="Q26" s="50">
        <v>167210076254</v>
      </c>
    </row>
    <row r="27" spans="1:17" ht="27" x14ac:dyDescent="0.6">
      <c r="A27" s="2" t="s">
        <v>82</v>
      </c>
      <c r="C27" s="50">
        <v>22011715</v>
      </c>
      <c r="D27" s="50"/>
      <c r="E27" s="50">
        <v>0</v>
      </c>
      <c r="F27" s="50"/>
      <c r="G27" s="50">
        <v>0</v>
      </c>
      <c r="H27" s="50"/>
      <c r="I27" s="50">
        <v>22011715</v>
      </c>
      <c r="J27" s="50"/>
      <c r="K27" s="50">
        <v>156177408</v>
      </c>
      <c r="L27" s="50"/>
      <c r="M27" s="50">
        <v>0</v>
      </c>
      <c r="N27" s="50"/>
      <c r="O27" s="50">
        <v>0</v>
      </c>
      <c r="P27" s="50"/>
      <c r="Q27" s="50">
        <v>156177408</v>
      </c>
    </row>
    <row r="28" spans="1:17" ht="27" x14ac:dyDescent="0.6">
      <c r="A28" s="2" t="s">
        <v>56</v>
      </c>
      <c r="C28" s="50">
        <v>0</v>
      </c>
      <c r="D28" s="50"/>
      <c r="E28" s="50">
        <v>1887257873</v>
      </c>
      <c r="F28" s="50"/>
      <c r="G28" s="50">
        <v>0</v>
      </c>
      <c r="H28" s="50"/>
      <c r="I28" s="50">
        <v>1887257873</v>
      </c>
      <c r="J28" s="50"/>
      <c r="K28" s="50">
        <v>0</v>
      </c>
      <c r="L28" s="50"/>
      <c r="M28" s="50">
        <v>6517968109</v>
      </c>
      <c r="N28" s="50"/>
      <c r="O28" s="50">
        <v>0</v>
      </c>
      <c r="P28" s="50"/>
      <c r="Q28" s="50">
        <v>6517968109</v>
      </c>
    </row>
    <row r="29" spans="1:17" ht="27" x14ac:dyDescent="0.6">
      <c r="A29" s="2" t="s">
        <v>62</v>
      </c>
      <c r="C29" s="50">
        <v>0</v>
      </c>
      <c r="D29" s="50"/>
      <c r="E29" s="50">
        <v>579995328</v>
      </c>
      <c r="F29" s="50"/>
      <c r="G29" s="50">
        <v>0</v>
      </c>
      <c r="H29" s="50"/>
      <c r="I29" s="50">
        <v>579995328</v>
      </c>
      <c r="J29" s="50"/>
      <c r="K29" s="50">
        <v>0</v>
      </c>
      <c r="L29" s="50"/>
      <c r="M29" s="50">
        <v>1400152138</v>
      </c>
      <c r="N29" s="50"/>
      <c r="O29" s="50">
        <v>0</v>
      </c>
      <c r="P29" s="50"/>
      <c r="Q29" s="50">
        <v>1400152138</v>
      </c>
    </row>
    <row r="30" spans="1:17" ht="27" x14ac:dyDescent="0.6">
      <c r="A30" s="2" t="s">
        <v>88</v>
      </c>
      <c r="C30" s="50">
        <v>0</v>
      </c>
      <c r="D30" s="50"/>
      <c r="E30" s="50">
        <v>6579691512</v>
      </c>
      <c r="F30" s="50"/>
      <c r="G30" s="50">
        <v>0</v>
      </c>
      <c r="H30" s="50"/>
      <c r="I30" s="50">
        <v>6579691512</v>
      </c>
      <c r="J30" s="50"/>
      <c r="K30" s="50">
        <v>0</v>
      </c>
      <c r="L30" s="50"/>
      <c r="M30" s="50">
        <v>55196275488</v>
      </c>
      <c r="N30" s="50"/>
      <c r="O30" s="50">
        <v>0</v>
      </c>
      <c r="P30" s="50"/>
      <c r="Q30" s="50">
        <v>55196275488</v>
      </c>
    </row>
    <row r="31" spans="1:17" ht="27.75" thickBot="1" x14ac:dyDescent="0.65">
      <c r="C31" s="51">
        <f>SUM(C8:C30)</f>
        <v>132865780422</v>
      </c>
      <c r="D31" s="43"/>
      <c r="E31" s="51">
        <f>SUM(E8:E30)</f>
        <v>34484395711</v>
      </c>
      <c r="F31" s="43"/>
      <c r="G31" s="51">
        <f>SUM(G8:G30)</f>
        <v>1973208</v>
      </c>
      <c r="H31" s="43"/>
      <c r="I31" s="51">
        <f>SUM(I8:I30)</f>
        <v>167352149341</v>
      </c>
      <c r="J31" s="43"/>
      <c r="K31" s="51">
        <f>SUM(K8:K30)</f>
        <v>392071419289</v>
      </c>
      <c r="L31" s="43"/>
      <c r="M31" s="51">
        <f>SUM(M8:M30)</f>
        <v>289987588308</v>
      </c>
      <c r="N31" s="43"/>
      <c r="O31" s="51">
        <f>SUM(O8:O30)</f>
        <v>5700784610</v>
      </c>
      <c r="P31" s="43"/>
      <c r="Q31" s="51">
        <f>SUM(Q8:Q30)</f>
        <v>687759792207</v>
      </c>
    </row>
    <row r="32" spans="1:17" ht="18.75" thickTop="1" x14ac:dyDescent="0.4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33"/>
  <sheetViews>
    <sheetView rightToLeft="1" view="pageBreakPreview" zoomScale="60" zoomScaleNormal="100" workbookViewId="0">
      <selection activeCell="E8" sqref="E8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7" width="1" style="1" customWidth="1"/>
    <col min="8" max="8" width="22.57031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</row>
    <row r="3" spans="1:9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</row>
    <row r="4" spans="1:9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</row>
    <row r="6" spans="1:9" ht="64.5" customHeight="1" x14ac:dyDescent="0.4">
      <c r="A6" s="36" t="s">
        <v>244</v>
      </c>
      <c r="B6" s="36" t="s">
        <v>244</v>
      </c>
      <c r="C6" s="36" t="s">
        <v>244</v>
      </c>
      <c r="E6" s="36" t="s">
        <v>184</v>
      </c>
      <c r="F6" s="36" t="s">
        <v>184</v>
      </c>
      <c r="H6" s="37" t="s">
        <v>276</v>
      </c>
      <c r="I6" s="36" t="s">
        <v>185</v>
      </c>
    </row>
    <row r="7" spans="1:9" ht="71.25" customHeight="1" x14ac:dyDescent="0.4">
      <c r="A7" s="36" t="s">
        <v>245</v>
      </c>
      <c r="C7" s="36" t="s">
        <v>116</v>
      </c>
      <c r="E7" s="37" t="s">
        <v>281</v>
      </c>
      <c r="H7" s="37" t="s">
        <v>270</v>
      </c>
    </row>
    <row r="8" spans="1:9" ht="18.75" x14ac:dyDescent="0.45">
      <c r="A8" s="2" t="s">
        <v>111</v>
      </c>
      <c r="C8" s="7" t="s">
        <v>32</v>
      </c>
      <c r="D8" s="7"/>
      <c r="E8" s="9">
        <v>17563835602</v>
      </c>
      <c r="F8" s="7"/>
      <c r="G8" s="7"/>
      <c r="H8" s="9">
        <v>62323287620</v>
      </c>
    </row>
    <row r="9" spans="1:9" ht="18.75" x14ac:dyDescent="0.45">
      <c r="A9" s="2" t="s">
        <v>122</v>
      </c>
      <c r="C9" s="7" t="s">
        <v>123</v>
      </c>
      <c r="D9" s="7"/>
      <c r="E9" s="9">
        <v>5404</v>
      </c>
      <c r="F9" s="7"/>
      <c r="G9" s="7"/>
      <c r="H9" s="9">
        <v>165999</v>
      </c>
    </row>
    <row r="10" spans="1:9" ht="18.75" x14ac:dyDescent="0.45">
      <c r="A10" s="2" t="s">
        <v>130</v>
      </c>
      <c r="C10" s="7" t="s">
        <v>132</v>
      </c>
      <c r="D10" s="7"/>
      <c r="E10" s="9">
        <v>23401395</v>
      </c>
      <c r="F10" s="7"/>
      <c r="G10" s="7"/>
      <c r="H10" s="9">
        <v>42891054</v>
      </c>
    </row>
    <row r="11" spans="1:9" ht="18.75" x14ac:dyDescent="0.45">
      <c r="A11" s="2" t="s">
        <v>134</v>
      </c>
      <c r="C11" s="7" t="s">
        <v>135</v>
      </c>
      <c r="D11" s="7"/>
      <c r="E11" s="9">
        <v>5630</v>
      </c>
      <c r="F11" s="7"/>
      <c r="G11" s="7"/>
      <c r="H11" s="9">
        <v>11677958</v>
      </c>
    </row>
    <row r="12" spans="1:9" ht="18.75" x14ac:dyDescent="0.45">
      <c r="A12" s="2" t="s">
        <v>134</v>
      </c>
      <c r="C12" s="7" t="s">
        <v>246</v>
      </c>
      <c r="D12" s="7"/>
      <c r="E12" s="9">
        <v>0</v>
      </c>
      <c r="F12" s="7"/>
      <c r="G12" s="7"/>
      <c r="H12" s="9">
        <v>191780832</v>
      </c>
    </row>
    <row r="13" spans="1:9" ht="18.75" x14ac:dyDescent="0.45">
      <c r="A13" s="2" t="s">
        <v>134</v>
      </c>
      <c r="C13" s="7" t="s">
        <v>247</v>
      </c>
      <c r="D13" s="7"/>
      <c r="E13" s="9">
        <v>0</v>
      </c>
      <c r="F13" s="7"/>
      <c r="G13" s="7"/>
      <c r="H13" s="9">
        <v>191780832</v>
      </c>
    </row>
    <row r="14" spans="1:9" ht="18.75" x14ac:dyDescent="0.45">
      <c r="A14" s="2" t="s">
        <v>136</v>
      </c>
      <c r="C14" s="7" t="s">
        <v>137</v>
      </c>
      <c r="D14" s="7"/>
      <c r="E14" s="9">
        <v>8440</v>
      </c>
      <c r="F14" s="7"/>
      <c r="G14" s="7"/>
      <c r="H14" s="9">
        <v>73898</v>
      </c>
    </row>
    <row r="15" spans="1:9" ht="18.75" x14ac:dyDescent="0.45">
      <c r="A15" s="2" t="s">
        <v>138</v>
      </c>
      <c r="C15" s="7" t="s">
        <v>139</v>
      </c>
      <c r="D15" s="7"/>
      <c r="E15" s="9">
        <v>0</v>
      </c>
      <c r="F15" s="7"/>
      <c r="G15" s="7"/>
      <c r="H15" s="9">
        <v>126137</v>
      </c>
    </row>
    <row r="16" spans="1:9" ht="18.75" x14ac:dyDescent="0.45">
      <c r="A16" s="2" t="s">
        <v>141</v>
      </c>
      <c r="C16" s="7" t="s">
        <v>142</v>
      </c>
      <c r="D16" s="7"/>
      <c r="E16" s="9">
        <v>4925</v>
      </c>
      <c r="F16" s="7"/>
      <c r="G16" s="7"/>
      <c r="H16" s="9">
        <v>9850</v>
      </c>
    </row>
    <row r="17" spans="1:8" ht="18.75" x14ac:dyDescent="0.45">
      <c r="A17" s="2" t="s">
        <v>138</v>
      </c>
      <c r="C17" s="7" t="s">
        <v>143</v>
      </c>
      <c r="D17" s="7"/>
      <c r="E17" s="9">
        <v>5675293132</v>
      </c>
      <c r="F17" s="7"/>
      <c r="G17" s="7"/>
      <c r="H17" s="9">
        <v>41315638327</v>
      </c>
    </row>
    <row r="18" spans="1:8" ht="18.75" x14ac:dyDescent="0.45">
      <c r="A18" s="2" t="s">
        <v>134</v>
      </c>
      <c r="C18" s="7" t="s">
        <v>146</v>
      </c>
      <c r="D18" s="7"/>
      <c r="E18" s="9">
        <v>7047616415</v>
      </c>
      <c r="F18" s="7"/>
      <c r="G18" s="7"/>
      <c r="H18" s="9">
        <v>48651287602</v>
      </c>
    </row>
    <row r="19" spans="1:8" ht="18.75" x14ac:dyDescent="0.45">
      <c r="A19" s="2" t="s">
        <v>173</v>
      </c>
      <c r="C19" s="7" t="s">
        <v>248</v>
      </c>
      <c r="D19" s="7"/>
      <c r="E19" s="9">
        <v>0</v>
      </c>
      <c r="F19" s="7"/>
      <c r="G19" s="7"/>
      <c r="H19" s="9">
        <v>38633424538</v>
      </c>
    </row>
    <row r="20" spans="1:8" ht="18.75" x14ac:dyDescent="0.45">
      <c r="A20" s="2" t="s">
        <v>134</v>
      </c>
      <c r="C20" s="7" t="s">
        <v>149</v>
      </c>
      <c r="D20" s="7"/>
      <c r="E20" s="9">
        <v>2259178072</v>
      </c>
      <c r="F20" s="7"/>
      <c r="G20" s="7"/>
      <c r="H20" s="9">
        <v>15158356096</v>
      </c>
    </row>
    <row r="21" spans="1:8" ht="18.75" x14ac:dyDescent="0.45">
      <c r="A21" s="2" t="s">
        <v>134</v>
      </c>
      <c r="C21" s="7" t="s">
        <v>152</v>
      </c>
      <c r="D21" s="7"/>
      <c r="E21" s="9">
        <v>10690815087</v>
      </c>
      <c r="F21" s="7"/>
      <c r="G21" s="7"/>
      <c r="H21" s="9">
        <v>56920547944</v>
      </c>
    </row>
    <row r="22" spans="1:8" ht="18.75" x14ac:dyDescent="0.45">
      <c r="A22" s="2" t="s">
        <v>155</v>
      </c>
      <c r="C22" s="7" t="s">
        <v>156</v>
      </c>
      <c r="D22" s="7"/>
      <c r="E22" s="9">
        <v>6047590</v>
      </c>
      <c r="F22" s="7"/>
      <c r="G22" s="7"/>
      <c r="H22" s="9">
        <v>8330124</v>
      </c>
    </row>
    <row r="23" spans="1:8" ht="18.75" x14ac:dyDescent="0.45">
      <c r="A23" s="2" t="s">
        <v>155</v>
      </c>
      <c r="C23" s="7" t="s">
        <v>159</v>
      </c>
      <c r="D23" s="7"/>
      <c r="E23" s="9">
        <v>7780821901</v>
      </c>
      <c r="F23" s="7"/>
      <c r="G23" s="7"/>
      <c r="H23" s="9">
        <v>43178082106</v>
      </c>
    </row>
    <row r="24" spans="1:8" ht="18.75" x14ac:dyDescent="0.45">
      <c r="A24" s="2" t="s">
        <v>161</v>
      </c>
      <c r="C24" s="7" t="s">
        <v>249</v>
      </c>
      <c r="D24" s="7"/>
      <c r="E24" s="9">
        <v>0</v>
      </c>
      <c r="F24" s="7"/>
      <c r="G24" s="7"/>
      <c r="H24" s="9">
        <v>1133150684</v>
      </c>
    </row>
    <row r="25" spans="1:8" ht="18.75" x14ac:dyDescent="0.45">
      <c r="A25" s="2" t="s">
        <v>161</v>
      </c>
      <c r="C25" s="7" t="s">
        <v>162</v>
      </c>
      <c r="D25" s="7"/>
      <c r="E25" s="9">
        <v>6369</v>
      </c>
      <c r="F25" s="7"/>
      <c r="G25" s="7"/>
      <c r="H25" s="9">
        <v>6369</v>
      </c>
    </row>
    <row r="26" spans="1:8" ht="18.75" x14ac:dyDescent="0.45">
      <c r="A26" s="2" t="s">
        <v>164</v>
      </c>
      <c r="C26" s="7" t="s">
        <v>167</v>
      </c>
      <c r="D26" s="7"/>
      <c r="E26" s="9">
        <v>8767123314</v>
      </c>
      <c r="F26" s="7"/>
      <c r="G26" s="7"/>
      <c r="H26" s="9">
        <v>38904109589</v>
      </c>
    </row>
    <row r="27" spans="1:8" ht="18.75" x14ac:dyDescent="0.45">
      <c r="A27" s="2" t="s">
        <v>164</v>
      </c>
      <c r="C27" s="7" t="s">
        <v>168</v>
      </c>
      <c r="D27" s="7"/>
      <c r="E27" s="9">
        <v>4821917808</v>
      </c>
      <c r="F27" s="7"/>
      <c r="G27" s="7"/>
      <c r="H27" s="9">
        <v>20794520547</v>
      </c>
    </row>
    <row r="28" spans="1:8" ht="18.75" x14ac:dyDescent="0.45">
      <c r="A28" s="2" t="s">
        <v>161</v>
      </c>
      <c r="C28" s="7" t="s">
        <v>170</v>
      </c>
      <c r="D28" s="7"/>
      <c r="E28" s="9">
        <v>48748767106</v>
      </c>
      <c r="F28" s="7"/>
      <c r="G28" s="7"/>
      <c r="H28" s="9">
        <v>100356986262</v>
      </c>
    </row>
    <row r="29" spans="1:8" ht="18.75" x14ac:dyDescent="0.45">
      <c r="A29" s="2" t="s">
        <v>173</v>
      </c>
      <c r="C29" s="7" t="s">
        <v>174</v>
      </c>
      <c r="D29" s="7"/>
      <c r="E29" s="9">
        <v>7338082168</v>
      </c>
      <c r="F29" s="7"/>
      <c r="G29" s="7"/>
      <c r="H29" s="9">
        <v>13255890368</v>
      </c>
    </row>
    <row r="30" spans="1:8" ht="18.75" x14ac:dyDescent="0.45">
      <c r="A30" s="2" t="s">
        <v>161</v>
      </c>
      <c r="C30" s="7" t="s">
        <v>176</v>
      </c>
      <c r="D30" s="7"/>
      <c r="E30" s="9">
        <v>26717753403</v>
      </c>
      <c r="F30" s="7"/>
      <c r="G30" s="7"/>
      <c r="H30" s="9">
        <v>42231287637</v>
      </c>
    </row>
    <row r="31" spans="1:8" ht="18.75" x14ac:dyDescent="0.45">
      <c r="A31" s="2" t="s">
        <v>164</v>
      </c>
      <c r="C31" s="7" t="s">
        <v>179</v>
      </c>
      <c r="D31" s="7"/>
      <c r="E31" s="9">
        <v>23013698624</v>
      </c>
      <c r="F31" s="7"/>
      <c r="G31" s="7"/>
      <c r="H31" s="9">
        <v>23013698624</v>
      </c>
    </row>
    <row r="32" spans="1:8" ht="18.75" thickBot="1" x14ac:dyDescent="0.45">
      <c r="E32" s="6">
        <f>SUM(E8:E31)</f>
        <v>170454382385</v>
      </c>
      <c r="F32" s="7"/>
      <c r="G32" s="7"/>
      <c r="H32" s="6">
        <f>SUM(H8:H31)</f>
        <v>546317110997</v>
      </c>
    </row>
    <row r="33" ht="18.75" thickTop="1" x14ac:dyDescent="0.4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scale="96" orientation="portrait" r:id="rId1"/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view="pageBreakPreview" topLeftCell="A2" zoomScale="60" zoomScaleNormal="100" workbookViewId="0">
      <selection activeCell="I18" sqref="I18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36" t="s">
        <v>0</v>
      </c>
      <c r="B2" s="36"/>
      <c r="C2" s="36"/>
      <c r="D2" s="36"/>
      <c r="E2" s="36"/>
    </row>
    <row r="3" spans="1:5" ht="27.75" x14ac:dyDescent="0.4">
      <c r="A3" s="36" t="s">
        <v>182</v>
      </c>
      <c r="B3" s="36"/>
      <c r="C3" s="36"/>
      <c r="D3" s="36"/>
      <c r="E3" s="36"/>
    </row>
    <row r="4" spans="1:5" ht="27.75" x14ac:dyDescent="0.4">
      <c r="A4" s="36" t="s">
        <v>2</v>
      </c>
      <c r="B4" s="36"/>
      <c r="C4" s="36"/>
      <c r="D4" s="36"/>
      <c r="E4" s="36"/>
    </row>
    <row r="6" spans="1:5" ht="27.75" x14ac:dyDescent="0.4">
      <c r="A6" s="36" t="s">
        <v>250</v>
      </c>
      <c r="C6" s="36" t="s">
        <v>184</v>
      </c>
      <c r="E6" s="36" t="s">
        <v>6</v>
      </c>
    </row>
    <row r="7" spans="1:5" ht="27.75" x14ac:dyDescent="0.4">
      <c r="A7" s="36" t="s">
        <v>250</v>
      </c>
      <c r="C7" s="36" t="s">
        <v>119</v>
      </c>
      <c r="E7" s="36" t="s">
        <v>119</v>
      </c>
    </row>
    <row r="8" spans="1:5" ht="18.75" x14ac:dyDescent="0.45">
      <c r="A8" s="2" t="s">
        <v>250</v>
      </c>
      <c r="C8" s="9">
        <v>143674</v>
      </c>
      <c r="D8" s="7"/>
      <c r="E8" s="9">
        <v>17071386</v>
      </c>
    </row>
    <row r="9" spans="1:5" ht="18.75" x14ac:dyDescent="0.45">
      <c r="A9" s="2" t="s">
        <v>251</v>
      </c>
      <c r="C9" s="9">
        <v>0</v>
      </c>
      <c r="D9" s="7"/>
      <c r="E9" s="9">
        <v>28797978</v>
      </c>
    </row>
    <row r="10" spans="1:5" ht="18.75" x14ac:dyDescent="0.45">
      <c r="A10" s="2" t="s">
        <v>252</v>
      </c>
      <c r="C10" s="9">
        <v>4355542</v>
      </c>
      <c r="D10" s="7"/>
      <c r="E10" s="9">
        <v>52486645</v>
      </c>
    </row>
    <row r="11" spans="1:5" ht="18.75" x14ac:dyDescent="0.45">
      <c r="A11" s="2" t="s">
        <v>277</v>
      </c>
      <c r="C11" s="9">
        <v>25902028</v>
      </c>
      <c r="D11" s="7"/>
      <c r="E11" s="9">
        <v>0</v>
      </c>
    </row>
    <row r="12" spans="1:5" ht="19.5" thickBot="1" x14ac:dyDescent="0.5">
      <c r="A12" s="2" t="s">
        <v>32</v>
      </c>
      <c r="C12" s="6">
        <f>SUM(C8:C11)</f>
        <v>30401244</v>
      </c>
      <c r="D12" s="7"/>
      <c r="E12" s="6">
        <v>98356009</v>
      </c>
    </row>
    <row r="13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tabSelected="1" view="pageBreakPreview" zoomScaleNormal="100" zoomScaleSheetLayoutView="100" workbookViewId="0">
      <selection activeCell="A9" sqref="A9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18" style="1" customWidth="1"/>
    <col min="6" max="6" width="1" style="1" customWidth="1"/>
    <col min="7" max="7" width="22.5703125" style="1" customWidth="1"/>
    <col min="8" max="8" width="1" style="1" customWidth="1"/>
    <col min="9" max="9" width="9.140625" style="1" customWidth="1"/>
    <col min="10" max="16384" width="9.140625" style="1"/>
  </cols>
  <sheetData>
    <row r="2" spans="1:9" ht="27.75" x14ac:dyDescent="0.4">
      <c r="A2" s="36" t="s">
        <v>0</v>
      </c>
      <c r="B2" s="36"/>
      <c r="C2" s="36"/>
      <c r="D2" s="36"/>
      <c r="E2" s="36"/>
      <c r="F2" s="36"/>
      <c r="G2" s="36"/>
    </row>
    <row r="3" spans="1:9" ht="27.75" x14ac:dyDescent="0.4">
      <c r="A3" s="36" t="s">
        <v>182</v>
      </c>
      <c r="B3" s="36"/>
      <c r="C3" s="36"/>
      <c r="D3" s="36"/>
      <c r="E3" s="36"/>
      <c r="F3" s="36"/>
      <c r="G3" s="36"/>
    </row>
    <row r="4" spans="1:9" ht="27.75" x14ac:dyDescent="0.4">
      <c r="A4" s="36" t="s">
        <v>2</v>
      </c>
      <c r="B4" s="36"/>
      <c r="C4" s="36"/>
      <c r="D4" s="36"/>
      <c r="E4" s="36"/>
      <c r="F4" s="36"/>
      <c r="G4" s="36"/>
    </row>
    <row r="6" spans="1:9" ht="85.5" customHeight="1" x14ac:dyDescent="0.4">
      <c r="A6" s="36" t="s">
        <v>186</v>
      </c>
      <c r="C6" s="36" t="s">
        <v>119</v>
      </c>
      <c r="E6" s="37" t="s">
        <v>269</v>
      </c>
      <c r="G6" s="37" t="s">
        <v>259</v>
      </c>
    </row>
    <row r="7" spans="1:9" ht="28.5" customHeight="1" x14ac:dyDescent="0.45">
      <c r="A7" s="2" t="s">
        <v>253</v>
      </c>
      <c r="C7" s="11">
        <v>-192112426</v>
      </c>
      <c r="E7" s="7" t="s">
        <v>241</v>
      </c>
      <c r="F7" s="7"/>
      <c r="G7" s="7" t="s">
        <v>16</v>
      </c>
      <c r="I7" s="19"/>
    </row>
    <row r="8" spans="1:9" ht="28.5" customHeight="1" x14ac:dyDescent="0.45">
      <c r="A8" s="2" t="s">
        <v>254</v>
      </c>
      <c r="C8" s="11">
        <v>167352149341</v>
      </c>
      <c r="E8" s="7" t="s">
        <v>255</v>
      </c>
      <c r="F8" s="7"/>
      <c r="G8" s="7" t="s">
        <v>256</v>
      </c>
      <c r="I8" s="19"/>
    </row>
    <row r="9" spans="1:9" ht="28.5" customHeight="1" x14ac:dyDescent="0.45">
      <c r="A9" s="2" t="s">
        <v>257</v>
      </c>
      <c r="C9" s="11">
        <v>170454382385</v>
      </c>
      <c r="E9" s="7" t="s">
        <v>258</v>
      </c>
      <c r="F9" s="7"/>
      <c r="G9" s="7" t="s">
        <v>52</v>
      </c>
      <c r="I9" s="19"/>
    </row>
    <row r="10" spans="1:9" ht="18.75" thickBot="1" x14ac:dyDescent="0.45">
      <c r="C10" s="12">
        <f>SUM(C7:C9)</f>
        <v>337614419300</v>
      </c>
    </row>
    <row r="11" spans="1:9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11"/>
  <sheetViews>
    <sheetView rightToLeft="1" view="pageBreakPreview" zoomScale="60" zoomScaleNormal="100" workbookViewId="0">
      <selection activeCell="A2" sqref="A2:Q2"/>
    </sheetView>
  </sheetViews>
  <sheetFormatPr defaultRowHeight="18" x14ac:dyDescent="0.4"/>
  <cols>
    <col min="1" max="1" width="31.140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6" spans="1:17" ht="27.75" x14ac:dyDescent="0.4">
      <c r="A6" s="36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H6" s="36" t="s">
        <v>4</v>
      </c>
      <c r="I6" s="36" t="s">
        <v>4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  <c r="P6" s="36" t="s">
        <v>6</v>
      </c>
      <c r="Q6" s="36" t="s">
        <v>6</v>
      </c>
    </row>
    <row r="7" spans="1:17" ht="27.75" x14ac:dyDescent="0.4">
      <c r="A7" s="36" t="s">
        <v>3</v>
      </c>
      <c r="C7" s="36" t="s">
        <v>26</v>
      </c>
      <c r="E7" s="36" t="s">
        <v>27</v>
      </c>
      <c r="G7" s="36" t="s">
        <v>28</v>
      </c>
      <c r="I7" s="36" t="s">
        <v>29</v>
      </c>
      <c r="K7" s="36" t="s">
        <v>26</v>
      </c>
      <c r="M7" s="36" t="s">
        <v>27</v>
      </c>
      <c r="O7" s="36" t="s">
        <v>28</v>
      </c>
      <c r="Q7" s="36" t="s">
        <v>29</v>
      </c>
    </row>
    <row r="8" spans="1:17" ht="18.75" x14ac:dyDescent="0.45">
      <c r="A8" s="2" t="s">
        <v>30</v>
      </c>
      <c r="C8" s="9">
        <v>24768</v>
      </c>
      <c r="D8" s="7"/>
      <c r="E8" s="9">
        <v>2750</v>
      </c>
      <c r="F8" s="7"/>
      <c r="G8" s="7" t="s">
        <v>31</v>
      </c>
      <c r="H8" s="7"/>
      <c r="I8" s="9">
        <v>0.196337432774573</v>
      </c>
      <c r="J8" s="7"/>
      <c r="K8" s="9">
        <v>0</v>
      </c>
      <c r="L8" s="7"/>
      <c r="M8" s="9">
        <v>2750</v>
      </c>
      <c r="N8" s="7"/>
      <c r="O8" s="7" t="s">
        <v>32</v>
      </c>
      <c r="P8" s="7"/>
      <c r="Q8" s="9">
        <v>0</v>
      </c>
    </row>
    <row r="9" spans="1:17" ht="18.75" x14ac:dyDescent="0.45">
      <c r="A9" s="2" t="s">
        <v>33</v>
      </c>
      <c r="C9" s="9">
        <v>148610</v>
      </c>
      <c r="D9" s="7"/>
      <c r="E9" s="9">
        <v>3647</v>
      </c>
      <c r="F9" s="7"/>
      <c r="G9" s="7" t="s">
        <v>34</v>
      </c>
      <c r="H9" s="7"/>
      <c r="I9" s="9">
        <v>0.16376762075568099</v>
      </c>
      <c r="J9" s="7"/>
      <c r="K9" s="9">
        <v>0</v>
      </c>
      <c r="L9" s="7"/>
      <c r="M9" s="9">
        <v>3647</v>
      </c>
      <c r="N9" s="7"/>
      <c r="O9" s="7" t="s">
        <v>32</v>
      </c>
      <c r="P9" s="7"/>
      <c r="Q9" s="9">
        <v>0</v>
      </c>
    </row>
    <row r="10" spans="1:17" ht="18.75" x14ac:dyDescent="0.45">
      <c r="A10" s="2" t="s">
        <v>35</v>
      </c>
      <c r="C10" s="9">
        <v>130</v>
      </c>
      <c r="D10" s="7"/>
      <c r="E10" s="9">
        <v>9410</v>
      </c>
      <c r="F10" s="7"/>
      <c r="G10" s="7" t="s">
        <v>36</v>
      </c>
      <c r="H10" s="7"/>
      <c r="I10" s="9">
        <v>0</v>
      </c>
      <c r="J10" s="7"/>
      <c r="K10" s="9">
        <v>0</v>
      </c>
      <c r="L10" s="7"/>
      <c r="M10" s="9">
        <v>9410</v>
      </c>
      <c r="N10" s="7"/>
      <c r="O10" s="7" t="s">
        <v>32</v>
      </c>
      <c r="P10" s="7"/>
      <c r="Q10" s="9">
        <v>0</v>
      </c>
    </row>
    <row r="11" spans="1:17" x14ac:dyDescent="0.4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31"/>
  <sheetViews>
    <sheetView rightToLeft="1" view="pageBreakPreview" zoomScale="60" zoomScaleNormal="70" workbookViewId="0">
      <selection activeCell="A27" sqref="A27:XFD2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19.28515625" style="1" customWidth="1"/>
    <col min="4" max="4" width="1" style="1" customWidth="1"/>
    <col min="5" max="5" width="18.5703125" style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13" style="1" bestFit="1" customWidth="1"/>
    <col min="16" max="16" width="1" style="1" customWidth="1"/>
    <col min="17" max="17" width="23.42578125" style="1" bestFit="1" customWidth="1"/>
    <col min="18" max="18" width="1" style="1" customWidth="1"/>
    <col min="19" max="19" width="25.5703125" style="1" bestFit="1" customWidth="1"/>
    <col min="20" max="20" width="1" style="1" customWidth="1"/>
    <col min="21" max="21" width="13" style="1" bestFit="1" customWidth="1"/>
    <col min="22" max="22" width="1" style="1" customWidth="1"/>
    <col min="23" max="23" width="23.42578125" style="1" bestFit="1" customWidth="1"/>
    <col min="24" max="24" width="1" style="1" customWidth="1"/>
    <col min="25" max="25" width="7.85546875" style="1" bestFit="1" customWidth="1"/>
    <col min="26" max="26" width="1" style="1" customWidth="1"/>
    <col min="27" max="27" width="16.140625" style="1" bestFit="1" customWidth="1"/>
    <col min="28" max="28" width="1" style="1" customWidth="1"/>
    <col min="29" max="29" width="13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23.42578125" style="1" bestFit="1" customWidth="1"/>
    <col min="34" max="34" width="1" style="1" customWidth="1"/>
    <col min="35" max="35" width="25.5703125" style="1" bestFit="1" customWidth="1"/>
    <col min="36" max="36" width="1" style="1" customWidth="1"/>
    <col min="37" max="37" width="24.2851562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6" spans="1:37" ht="27.75" x14ac:dyDescent="0.4">
      <c r="A6" s="36" t="s">
        <v>37</v>
      </c>
      <c r="B6" s="36" t="s">
        <v>37</v>
      </c>
      <c r="C6" s="36" t="s">
        <v>37</v>
      </c>
      <c r="D6" s="36" t="s">
        <v>37</v>
      </c>
      <c r="E6" s="36" t="s">
        <v>37</v>
      </c>
      <c r="F6" s="36" t="s">
        <v>37</v>
      </c>
      <c r="G6" s="36" t="s">
        <v>37</v>
      </c>
      <c r="H6" s="36" t="s">
        <v>37</v>
      </c>
      <c r="I6" s="36" t="s">
        <v>37</v>
      </c>
      <c r="J6" s="36" t="s">
        <v>37</v>
      </c>
      <c r="K6" s="36" t="s">
        <v>37</v>
      </c>
      <c r="L6" s="36" t="s">
        <v>37</v>
      </c>
      <c r="M6" s="36" t="s">
        <v>37</v>
      </c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7" ht="27.75" x14ac:dyDescent="0.4">
      <c r="A7" s="36" t="s">
        <v>38</v>
      </c>
      <c r="C7" s="37" t="s">
        <v>261</v>
      </c>
      <c r="E7" s="37" t="s">
        <v>260</v>
      </c>
      <c r="G7" s="36" t="s">
        <v>41</v>
      </c>
      <c r="I7" s="36" t="s">
        <v>42</v>
      </c>
      <c r="K7" s="36" t="s">
        <v>43</v>
      </c>
      <c r="M7" s="36" t="s">
        <v>29</v>
      </c>
      <c r="O7" s="36" t="s">
        <v>7</v>
      </c>
      <c r="Q7" s="36" t="s">
        <v>8</v>
      </c>
      <c r="S7" s="36" t="s">
        <v>9</v>
      </c>
      <c r="U7" s="36" t="s">
        <v>10</v>
      </c>
      <c r="V7" s="36" t="s">
        <v>10</v>
      </c>
      <c r="W7" s="36" t="s">
        <v>10</v>
      </c>
      <c r="Y7" s="36" t="s">
        <v>11</v>
      </c>
      <c r="Z7" s="36" t="s">
        <v>11</v>
      </c>
      <c r="AA7" s="36" t="s">
        <v>11</v>
      </c>
      <c r="AC7" s="36" t="s">
        <v>7</v>
      </c>
      <c r="AE7" s="36" t="s">
        <v>44</v>
      </c>
      <c r="AG7" s="36" t="s">
        <v>8</v>
      </c>
      <c r="AI7" s="36" t="s">
        <v>9</v>
      </c>
      <c r="AK7" s="37" t="s">
        <v>259</v>
      </c>
    </row>
    <row r="8" spans="1:37" ht="27.75" x14ac:dyDescent="0.4">
      <c r="A8" s="36" t="s">
        <v>38</v>
      </c>
      <c r="C8" s="36" t="s">
        <v>39</v>
      </c>
      <c r="E8" s="36" t="s">
        <v>40</v>
      </c>
      <c r="G8" s="36" t="s">
        <v>41</v>
      </c>
      <c r="I8" s="36" t="s">
        <v>42</v>
      </c>
      <c r="K8" s="36" t="s">
        <v>43</v>
      </c>
      <c r="M8" s="36" t="s">
        <v>29</v>
      </c>
      <c r="O8" s="36" t="s">
        <v>7</v>
      </c>
      <c r="Q8" s="36" t="s">
        <v>8</v>
      </c>
      <c r="S8" s="36" t="s">
        <v>9</v>
      </c>
      <c r="U8" s="36" t="s">
        <v>7</v>
      </c>
      <c r="W8" s="36" t="s">
        <v>8</v>
      </c>
      <c r="Y8" s="36" t="s">
        <v>7</v>
      </c>
      <c r="AA8" s="36" t="s">
        <v>14</v>
      </c>
      <c r="AC8" s="36" t="s">
        <v>7</v>
      </c>
      <c r="AE8" s="36" t="s">
        <v>44</v>
      </c>
      <c r="AG8" s="36" t="s">
        <v>8</v>
      </c>
      <c r="AI8" s="36" t="s">
        <v>9</v>
      </c>
      <c r="AK8" s="36" t="s">
        <v>13</v>
      </c>
    </row>
    <row r="9" spans="1:37" s="42" customFormat="1" ht="30" customHeight="1" x14ac:dyDescent="0.65">
      <c r="A9" s="41" t="s">
        <v>45</v>
      </c>
      <c r="C9" s="43" t="s">
        <v>46</v>
      </c>
      <c r="D9" s="43"/>
      <c r="E9" s="43" t="s">
        <v>46</v>
      </c>
      <c r="F9" s="43"/>
      <c r="G9" s="43" t="s">
        <v>47</v>
      </c>
      <c r="H9" s="43"/>
      <c r="I9" s="43" t="s">
        <v>48</v>
      </c>
      <c r="J9" s="43"/>
      <c r="K9" s="44">
        <v>18</v>
      </c>
      <c r="L9" s="43"/>
      <c r="M9" s="44">
        <v>18</v>
      </c>
      <c r="N9" s="43"/>
      <c r="O9" s="44">
        <v>153995</v>
      </c>
      <c r="P9" s="43"/>
      <c r="Q9" s="44">
        <v>153996539950</v>
      </c>
      <c r="R9" s="43"/>
      <c r="S9" s="44">
        <v>144482715760</v>
      </c>
      <c r="T9" s="43"/>
      <c r="U9" s="44">
        <v>0</v>
      </c>
      <c r="V9" s="43"/>
      <c r="W9" s="44">
        <v>0</v>
      </c>
      <c r="X9" s="43"/>
      <c r="Y9" s="44">
        <v>0</v>
      </c>
      <c r="Z9" s="43"/>
      <c r="AA9" s="44">
        <v>0</v>
      </c>
      <c r="AB9" s="43"/>
      <c r="AC9" s="44">
        <v>153995</v>
      </c>
      <c r="AD9" s="43"/>
      <c r="AE9" s="44">
        <v>938400</v>
      </c>
      <c r="AF9" s="43"/>
      <c r="AG9" s="44">
        <v>153996539950</v>
      </c>
      <c r="AH9" s="43"/>
      <c r="AI9" s="44">
        <v>144482715760</v>
      </c>
      <c r="AJ9" s="43"/>
      <c r="AK9" s="45">
        <f>AI9/AK31</f>
        <v>7.8469730155268768E-3</v>
      </c>
    </row>
    <row r="10" spans="1:37" s="42" customFormat="1" ht="30" customHeight="1" x14ac:dyDescent="0.65">
      <c r="A10" s="41" t="s">
        <v>49</v>
      </c>
      <c r="C10" s="43" t="s">
        <v>46</v>
      </c>
      <c r="D10" s="43"/>
      <c r="E10" s="43" t="s">
        <v>46</v>
      </c>
      <c r="F10" s="43"/>
      <c r="G10" s="43" t="s">
        <v>50</v>
      </c>
      <c r="H10" s="43"/>
      <c r="I10" s="43" t="s">
        <v>51</v>
      </c>
      <c r="J10" s="43"/>
      <c r="K10" s="44">
        <v>0</v>
      </c>
      <c r="L10" s="43"/>
      <c r="M10" s="44">
        <v>0</v>
      </c>
      <c r="N10" s="43"/>
      <c r="O10" s="44">
        <v>266772</v>
      </c>
      <c r="P10" s="43"/>
      <c r="Q10" s="44">
        <v>157268350401</v>
      </c>
      <c r="R10" s="43"/>
      <c r="S10" s="44">
        <v>166990341273</v>
      </c>
      <c r="T10" s="43"/>
      <c r="U10" s="44">
        <v>0</v>
      </c>
      <c r="V10" s="43"/>
      <c r="W10" s="44">
        <v>0</v>
      </c>
      <c r="X10" s="43"/>
      <c r="Y10" s="44">
        <v>0</v>
      </c>
      <c r="Z10" s="43"/>
      <c r="AA10" s="44">
        <v>0</v>
      </c>
      <c r="AB10" s="43"/>
      <c r="AC10" s="44">
        <v>266772</v>
      </c>
      <c r="AD10" s="43"/>
      <c r="AE10" s="44">
        <v>640000</v>
      </c>
      <c r="AF10" s="43"/>
      <c r="AG10" s="44">
        <v>157268350401</v>
      </c>
      <c r="AH10" s="43"/>
      <c r="AI10" s="44">
        <v>170703134448</v>
      </c>
      <c r="AJ10" s="43"/>
      <c r="AK10" s="45">
        <f>AI10/AK31</f>
        <v>9.2710251370437865E-3</v>
      </c>
    </row>
    <row r="11" spans="1:37" s="42" customFormat="1" ht="30" customHeight="1" x14ac:dyDescent="0.65">
      <c r="A11" s="41" t="s">
        <v>53</v>
      </c>
      <c r="C11" s="43" t="s">
        <v>46</v>
      </c>
      <c r="D11" s="43"/>
      <c r="E11" s="43" t="s">
        <v>46</v>
      </c>
      <c r="F11" s="43"/>
      <c r="G11" s="43" t="s">
        <v>54</v>
      </c>
      <c r="H11" s="43"/>
      <c r="I11" s="43" t="s">
        <v>55</v>
      </c>
      <c r="J11" s="43"/>
      <c r="K11" s="44">
        <v>0</v>
      </c>
      <c r="L11" s="43"/>
      <c r="M11" s="44">
        <v>0</v>
      </c>
      <c r="N11" s="43"/>
      <c r="O11" s="44">
        <v>65410</v>
      </c>
      <c r="P11" s="43"/>
      <c r="Q11" s="44">
        <v>37487107350</v>
      </c>
      <c r="R11" s="43"/>
      <c r="S11" s="44">
        <v>40350655117</v>
      </c>
      <c r="T11" s="43"/>
      <c r="U11" s="44">
        <v>0</v>
      </c>
      <c r="V11" s="43"/>
      <c r="W11" s="44">
        <v>0</v>
      </c>
      <c r="X11" s="43"/>
      <c r="Y11" s="44">
        <v>0</v>
      </c>
      <c r="Z11" s="43"/>
      <c r="AA11" s="44">
        <v>0</v>
      </c>
      <c r="AB11" s="43"/>
      <c r="AC11" s="44">
        <v>65410</v>
      </c>
      <c r="AD11" s="43"/>
      <c r="AE11" s="44">
        <v>632390</v>
      </c>
      <c r="AF11" s="43"/>
      <c r="AG11" s="44">
        <v>37487107350</v>
      </c>
      <c r="AH11" s="43"/>
      <c r="AI11" s="44">
        <v>41357132560</v>
      </c>
      <c r="AJ11" s="43"/>
      <c r="AK11" s="45">
        <f>AI11/AK31</f>
        <v>2.2461392803341364E-3</v>
      </c>
    </row>
    <row r="12" spans="1:37" s="42" customFormat="1" ht="30" customHeight="1" x14ac:dyDescent="0.65">
      <c r="A12" s="41" t="s">
        <v>56</v>
      </c>
      <c r="C12" s="43" t="s">
        <v>46</v>
      </c>
      <c r="D12" s="43"/>
      <c r="E12" s="43" t="s">
        <v>46</v>
      </c>
      <c r="F12" s="43"/>
      <c r="G12" s="43" t="s">
        <v>57</v>
      </c>
      <c r="H12" s="43"/>
      <c r="I12" s="43" t="s">
        <v>58</v>
      </c>
      <c r="J12" s="43"/>
      <c r="K12" s="44">
        <v>0</v>
      </c>
      <c r="L12" s="43"/>
      <c r="M12" s="44">
        <v>0</v>
      </c>
      <c r="N12" s="43"/>
      <c r="O12" s="44">
        <v>132000</v>
      </c>
      <c r="P12" s="43"/>
      <c r="Q12" s="44">
        <v>92464088141</v>
      </c>
      <c r="R12" s="43"/>
      <c r="S12" s="44">
        <v>97094798377</v>
      </c>
      <c r="T12" s="43"/>
      <c r="U12" s="44">
        <v>0</v>
      </c>
      <c r="V12" s="43"/>
      <c r="W12" s="44">
        <v>0</v>
      </c>
      <c r="X12" s="43"/>
      <c r="Y12" s="44">
        <v>0</v>
      </c>
      <c r="Z12" s="43"/>
      <c r="AA12" s="44">
        <v>0</v>
      </c>
      <c r="AB12" s="43"/>
      <c r="AC12" s="44">
        <v>132000</v>
      </c>
      <c r="AD12" s="43"/>
      <c r="AE12" s="44">
        <v>750000</v>
      </c>
      <c r="AF12" s="43"/>
      <c r="AG12" s="44">
        <v>92464088141</v>
      </c>
      <c r="AH12" s="43"/>
      <c r="AI12" s="44">
        <v>98982056250</v>
      </c>
      <c r="AJ12" s="43"/>
      <c r="AK12" s="45">
        <f>AI12/AK31</f>
        <v>5.3757954391257723E-3</v>
      </c>
    </row>
    <row r="13" spans="1:37" s="42" customFormat="1" ht="30" customHeight="1" x14ac:dyDescent="0.65">
      <c r="A13" s="41" t="s">
        <v>59</v>
      </c>
      <c r="C13" s="43" t="s">
        <v>46</v>
      </c>
      <c r="D13" s="43"/>
      <c r="E13" s="43" t="s">
        <v>46</v>
      </c>
      <c r="F13" s="43"/>
      <c r="G13" s="43" t="s">
        <v>60</v>
      </c>
      <c r="H13" s="43"/>
      <c r="I13" s="43" t="s">
        <v>61</v>
      </c>
      <c r="J13" s="43"/>
      <c r="K13" s="44">
        <v>0</v>
      </c>
      <c r="L13" s="43"/>
      <c r="M13" s="44">
        <v>0</v>
      </c>
      <c r="N13" s="43"/>
      <c r="O13" s="44">
        <v>35270</v>
      </c>
      <c r="P13" s="43"/>
      <c r="Q13" s="44">
        <v>21273513619</v>
      </c>
      <c r="R13" s="43"/>
      <c r="S13" s="44">
        <v>22515778005</v>
      </c>
      <c r="T13" s="43"/>
      <c r="U13" s="44">
        <v>0</v>
      </c>
      <c r="V13" s="43"/>
      <c r="W13" s="44">
        <v>0</v>
      </c>
      <c r="X13" s="43"/>
      <c r="Y13" s="44">
        <v>0</v>
      </c>
      <c r="Z13" s="43"/>
      <c r="AA13" s="44">
        <v>0</v>
      </c>
      <c r="AB13" s="43"/>
      <c r="AC13" s="44">
        <v>35270</v>
      </c>
      <c r="AD13" s="43"/>
      <c r="AE13" s="44">
        <v>650000</v>
      </c>
      <c r="AF13" s="43"/>
      <c r="AG13" s="44">
        <v>21273513619</v>
      </c>
      <c r="AH13" s="43"/>
      <c r="AI13" s="44">
        <v>22921344753</v>
      </c>
      <c r="AJ13" s="43"/>
      <c r="AK13" s="45">
        <f>AI13/AK31</f>
        <v>1.2448767508990485E-3</v>
      </c>
    </row>
    <row r="14" spans="1:37" s="42" customFormat="1" ht="30" customHeight="1" x14ac:dyDescent="0.65">
      <c r="A14" s="41" t="s">
        <v>62</v>
      </c>
      <c r="C14" s="43" t="s">
        <v>46</v>
      </c>
      <c r="D14" s="43"/>
      <c r="E14" s="43" t="s">
        <v>46</v>
      </c>
      <c r="F14" s="43"/>
      <c r="G14" s="43" t="s">
        <v>63</v>
      </c>
      <c r="H14" s="43"/>
      <c r="I14" s="43" t="s">
        <v>64</v>
      </c>
      <c r="J14" s="43"/>
      <c r="K14" s="44">
        <v>0</v>
      </c>
      <c r="L14" s="43"/>
      <c r="M14" s="44">
        <v>0</v>
      </c>
      <c r="N14" s="43"/>
      <c r="O14" s="44">
        <v>38458</v>
      </c>
      <c r="P14" s="43"/>
      <c r="Q14" s="44">
        <v>25246565100</v>
      </c>
      <c r="R14" s="43"/>
      <c r="S14" s="44">
        <v>26066721910</v>
      </c>
      <c r="T14" s="43"/>
      <c r="U14" s="44">
        <v>0</v>
      </c>
      <c r="V14" s="43"/>
      <c r="W14" s="44">
        <v>0</v>
      </c>
      <c r="X14" s="43"/>
      <c r="Y14" s="44">
        <v>0</v>
      </c>
      <c r="Z14" s="43"/>
      <c r="AA14" s="44">
        <v>0</v>
      </c>
      <c r="AB14" s="43"/>
      <c r="AC14" s="44">
        <v>38458</v>
      </c>
      <c r="AD14" s="43"/>
      <c r="AE14" s="44">
        <v>693004</v>
      </c>
      <c r="AF14" s="43"/>
      <c r="AG14" s="44">
        <v>25246565100</v>
      </c>
      <c r="AH14" s="43"/>
      <c r="AI14" s="44">
        <v>26646717238</v>
      </c>
      <c r="AJ14" s="43"/>
      <c r="AK14" s="45">
        <f>AI14/AK31</f>
        <v>1.4472047401593005E-3</v>
      </c>
    </row>
    <row r="15" spans="1:37" s="42" customFormat="1" ht="30" customHeight="1" x14ac:dyDescent="0.65">
      <c r="A15" s="41" t="s">
        <v>65</v>
      </c>
      <c r="C15" s="43" t="s">
        <v>46</v>
      </c>
      <c r="D15" s="43"/>
      <c r="E15" s="43" t="s">
        <v>46</v>
      </c>
      <c r="F15" s="43"/>
      <c r="G15" s="43" t="s">
        <v>66</v>
      </c>
      <c r="H15" s="43"/>
      <c r="I15" s="43" t="s">
        <v>67</v>
      </c>
      <c r="J15" s="43"/>
      <c r="K15" s="44">
        <v>15</v>
      </c>
      <c r="L15" s="43"/>
      <c r="M15" s="44">
        <v>15</v>
      </c>
      <c r="N15" s="43"/>
      <c r="O15" s="44">
        <v>1300000</v>
      </c>
      <c r="P15" s="43"/>
      <c r="Q15" s="44">
        <v>1232257500000</v>
      </c>
      <c r="R15" s="43"/>
      <c r="S15" s="44">
        <v>1184285509338</v>
      </c>
      <c r="T15" s="43"/>
      <c r="U15" s="44">
        <v>0</v>
      </c>
      <c r="V15" s="43"/>
      <c r="W15" s="44">
        <v>0</v>
      </c>
      <c r="X15" s="43"/>
      <c r="Y15" s="44">
        <v>0</v>
      </c>
      <c r="Z15" s="43"/>
      <c r="AA15" s="44">
        <v>0</v>
      </c>
      <c r="AB15" s="43"/>
      <c r="AC15" s="44">
        <v>1300000</v>
      </c>
      <c r="AD15" s="43"/>
      <c r="AE15" s="44">
        <v>999999</v>
      </c>
      <c r="AF15" s="43"/>
      <c r="AG15" s="44">
        <v>1232257500000</v>
      </c>
      <c r="AH15" s="43"/>
      <c r="AI15" s="44">
        <v>1299763075235</v>
      </c>
      <c r="AJ15" s="43"/>
      <c r="AK15" s="45">
        <f>AI15/AK31</f>
        <v>7.0591182649758319E-2</v>
      </c>
    </row>
    <row r="16" spans="1:37" s="42" customFormat="1" ht="30" customHeight="1" x14ac:dyDescent="0.65">
      <c r="A16" s="41" t="s">
        <v>68</v>
      </c>
      <c r="C16" s="43" t="s">
        <v>46</v>
      </c>
      <c r="D16" s="43"/>
      <c r="E16" s="43" t="s">
        <v>46</v>
      </c>
      <c r="F16" s="43"/>
      <c r="G16" s="43" t="s">
        <v>66</v>
      </c>
      <c r="H16" s="43"/>
      <c r="I16" s="43" t="s">
        <v>69</v>
      </c>
      <c r="J16" s="43"/>
      <c r="K16" s="44">
        <v>15</v>
      </c>
      <c r="L16" s="43"/>
      <c r="M16" s="44">
        <v>15</v>
      </c>
      <c r="N16" s="43"/>
      <c r="O16" s="44">
        <v>1300000</v>
      </c>
      <c r="P16" s="43"/>
      <c r="Q16" s="44">
        <v>1229859000000</v>
      </c>
      <c r="R16" s="43"/>
      <c r="S16" s="44">
        <v>1299764375000</v>
      </c>
      <c r="T16" s="43"/>
      <c r="U16" s="44">
        <v>0</v>
      </c>
      <c r="V16" s="43"/>
      <c r="W16" s="44">
        <v>0</v>
      </c>
      <c r="X16" s="43"/>
      <c r="Y16" s="44">
        <v>0</v>
      </c>
      <c r="Z16" s="43"/>
      <c r="AA16" s="44">
        <v>0</v>
      </c>
      <c r="AB16" s="43"/>
      <c r="AC16" s="44">
        <v>1300000</v>
      </c>
      <c r="AD16" s="43"/>
      <c r="AE16" s="44">
        <v>1000000</v>
      </c>
      <c r="AF16" s="43"/>
      <c r="AG16" s="44">
        <v>1229859000000</v>
      </c>
      <c r="AH16" s="43"/>
      <c r="AI16" s="44">
        <v>1299764375000</v>
      </c>
      <c r="AJ16" s="43"/>
      <c r="AK16" s="45">
        <f>AI16/AK31</f>
        <v>7.0591253241045496E-2</v>
      </c>
    </row>
    <row r="17" spans="1:37" s="42" customFormat="1" ht="30" customHeight="1" x14ac:dyDescent="0.65">
      <c r="A17" s="41" t="s">
        <v>70</v>
      </c>
      <c r="C17" s="43" t="s">
        <v>46</v>
      </c>
      <c r="D17" s="43"/>
      <c r="E17" s="43" t="s">
        <v>46</v>
      </c>
      <c r="F17" s="43"/>
      <c r="G17" s="43" t="s">
        <v>71</v>
      </c>
      <c r="H17" s="43"/>
      <c r="I17" s="43" t="s">
        <v>72</v>
      </c>
      <c r="J17" s="43"/>
      <c r="K17" s="44">
        <v>17</v>
      </c>
      <c r="L17" s="43"/>
      <c r="M17" s="44">
        <v>17</v>
      </c>
      <c r="N17" s="43"/>
      <c r="O17" s="44">
        <v>1596900</v>
      </c>
      <c r="P17" s="43"/>
      <c r="Q17" s="44">
        <v>1495777170375</v>
      </c>
      <c r="R17" s="43"/>
      <c r="S17" s="44">
        <v>1596610561875</v>
      </c>
      <c r="T17" s="43"/>
      <c r="U17" s="44">
        <v>0</v>
      </c>
      <c r="V17" s="43"/>
      <c r="W17" s="44">
        <v>0</v>
      </c>
      <c r="X17" s="43"/>
      <c r="Y17" s="44">
        <v>0</v>
      </c>
      <c r="Z17" s="43"/>
      <c r="AA17" s="44">
        <v>0</v>
      </c>
      <c r="AB17" s="43"/>
      <c r="AC17" s="44">
        <v>1596900</v>
      </c>
      <c r="AD17" s="43"/>
      <c r="AE17" s="44">
        <v>935000</v>
      </c>
      <c r="AF17" s="43"/>
      <c r="AG17" s="44">
        <v>1495777170375</v>
      </c>
      <c r="AH17" s="43"/>
      <c r="AI17" s="44">
        <v>1492830875353</v>
      </c>
      <c r="AJ17" s="43"/>
      <c r="AK17" s="45">
        <f>AI17/AK31</f>
        <v>8.1076850846981588E-2</v>
      </c>
    </row>
    <row r="18" spans="1:37" s="42" customFormat="1" ht="30" customHeight="1" x14ac:dyDescent="0.65">
      <c r="A18" s="41" t="s">
        <v>73</v>
      </c>
      <c r="C18" s="43" t="s">
        <v>46</v>
      </c>
      <c r="D18" s="43"/>
      <c r="E18" s="43" t="s">
        <v>46</v>
      </c>
      <c r="F18" s="43"/>
      <c r="G18" s="43" t="s">
        <v>74</v>
      </c>
      <c r="H18" s="43"/>
      <c r="I18" s="43" t="s">
        <v>75</v>
      </c>
      <c r="J18" s="43"/>
      <c r="K18" s="44">
        <v>15</v>
      </c>
      <c r="L18" s="43"/>
      <c r="M18" s="44">
        <v>15</v>
      </c>
      <c r="N18" s="43"/>
      <c r="O18" s="44">
        <v>1000</v>
      </c>
      <c r="P18" s="43"/>
      <c r="Q18" s="44">
        <v>980177625</v>
      </c>
      <c r="R18" s="43"/>
      <c r="S18" s="44">
        <v>999818750</v>
      </c>
      <c r="T18" s="43"/>
      <c r="U18" s="44">
        <v>0</v>
      </c>
      <c r="V18" s="43"/>
      <c r="W18" s="44">
        <v>0</v>
      </c>
      <c r="X18" s="43"/>
      <c r="Y18" s="44">
        <v>0</v>
      </c>
      <c r="Z18" s="43"/>
      <c r="AA18" s="44">
        <v>0</v>
      </c>
      <c r="AB18" s="43"/>
      <c r="AC18" s="44">
        <v>1000</v>
      </c>
      <c r="AD18" s="43"/>
      <c r="AE18" s="44">
        <v>1000000</v>
      </c>
      <c r="AF18" s="43"/>
      <c r="AG18" s="44">
        <v>980177625</v>
      </c>
      <c r="AH18" s="43"/>
      <c r="AI18" s="44">
        <v>999818750</v>
      </c>
      <c r="AJ18" s="43"/>
      <c r="AK18" s="45">
        <f>AI18/AK31</f>
        <v>5.430096403157346E-5</v>
      </c>
    </row>
    <row r="19" spans="1:37" s="42" customFormat="1" ht="30" customHeight="1" x14ac:dyDescent="0.65">
      <c r="A19" s="41" t="s">
        <v>76</v>
      </c>
      <c r="C19" s="43" t="s">
        <v>46</v>
      </c>
      <c r="D19" s="43"/>
      <c r="E19" s="43" t="s">
        <v>46</v>
      </c>
      <c r="F19" s="43"/>
      <c r="G19" s="43" t="s">
        <v>77</v>
      </c>
      <c r="H19" s="43"/>
      <c r="I19" s="43" t="s">
        <v>78</v>
      </c>
      <c r="J19" s="43"/>
      <c r="K19" s="44">
        <v>17</v>
      </c>
      <c r="L19" s="43"/>
      <c r="M19" s="44">
        <v>17</v>
      </c>
      <c r="N19" s="43"/>
      <c r="O19" s="44">
        <v>101200</v>
      </c>
      <c r="P19" s="43"/>
      <c r="Q19" s="44">
        <v>100315770672</v>
      </c>
      <c r="R19" s="43"/>
      <c r="S19" s="44">
        <v>101181657500</v>
      </c>
      <c r="T19" s="43"/>
      <c r="U19" s="44">
        <v>0</v>
      </c>
      <c r="V19" s="43"/>
      <c r="W19" s="44">
        <v>0</v>
      </c>
      <c r="X19" s="43"/>
      <c r="Y19" s="44">
        <v>0</v>
      </c>
      <c r="Z19" s="43"/>
      <c r="AA19" s="44">
        <v>0</v>
      </c>
      <c r="AB19" s="43"/>
      <c r="AC19" s="44">
        <v>101200</v>
      </c>
      <c r="AD19" s="43"/>
      <c r="AE19" s="44">
        <v>1039500</v>
      </c>
      <c r="AF19" s="43"/>
      <c r="AG19" s="44">
        <v>100315770672</v>
      </c>
      <c r="AH19" s="43"/>
      <c r="AI19" s="44">
        <v>105178332971</v>
      </c>
      <c r="AJ19" s="43"/>
      <c r="AK19" s="45">
        <f>AI19/AK31</f>
        <v>5.7123202336014679E-3</v>
      </c>
    </row>
    <row r="20" spans="1:37" s="42" customFormat="1" ht="30" customHeight="1" x14ac:dyDescent="0.65">
      <c r="A20" s="41" t="s">
        <v>79</v>
      </c>
      <c r="C20" s="43" t="s">
        <v>46</v>
      </c>
      <c r="D20" s="43"/>
      <c r="E20" s="43" t="s">
        <v>46</v>
      </c>
      <c r="F20" s="43"/>
      <c r="G20" s="43" t="s">
        <v>80</v>
      </c>
      <c r="H20" s="43"/>
      <c r="I20" s="43" t="s">
        <v>81</v>
      </c>
      <c r="J20" s="43"/>
      <c r="K20" s="44">
        <v>16</v>
      </c>
      <c r="L20" s="43"/>
      <c r="M20" s="44">
        <v>16</v>
      </c>
      <c r="N20" s="43"/>
      <c r="O20" s="44">
        <v>539000</v>
      </c>
      <c r="P20" s="43"/>
      <c r="Q20" s="44">
        <v>500111207000</v>
      </c>
      <c r="R20" s="43"/>
      <c r="S20" s="44">
        <v>520251975235</v>
      </c>
      <c r="T20" s="43"/>
      <c r="U20" s="44">
        <v>0</v>
      </c>
      <c r="V20" s="43"/>
      <c r="W20" s="44">
        <v>0</v>
      </c>
      <c r="X20" s="43"/>
      <c r="Y20" s="44">
        <v>0</v>
      </c>
      <c r="Z20" s="43"/>
      <c r="AA20" s="44">
        <v>0</v>
      </c>
      <c r="AB20" s="43"/>
      <c r="AC20" s="44">
        <v>539000</v>
      </c>
      <c r="AD20" s="43"/>
      <c r="AE20" s="44">
        <v>983643</v>
      </c>
      <c r="AF20" s="43"/>
      <c r="AG20" s="44">
        <v>500111207000</v>
      </c>
      <c r="AH20" s="43"/>
      <c r="AI20" s="44">
        <v>530087481226</v>
      </c>
      <c r="AJ20" s="43"/>
      <c r="AK20" s="45">
        <f>AI20/AK31</f>
        <v>2.8789479344771638E-2</v>
      </c>
    </row>
    <row r="21" spans="1:37" s="42" customFormat="1" ht="30" customHeight="1" x14ac:dyDescent="0.65">
      <c r="A21" s="41" t="s">
        <v>82</v>
      </c>
      <c r="C21" s="43" t="s">
        <v>46</v>
      </c>
      <c r="D21" s="43"/>
      <c r="E21" s="43" t="s">
        <v>46</v>
      </c>
      <c r="F21" s="43"/>
      <c r="G21" s="43" t="s">
        <v>83</v>
      </c>
      <c r="H21" s="43"/>
      <c r="I21" s="43" t="s">
        <v>84</v>
      </c>
      <c r="J21" s="43"/>
      <c r="K21" s="44">
        <v>18</v>
      </c>
      <c r="L21" s="43"/>
      <c r="M21" s="44">
        <v>18</v>
      </c>
      <c r="N21" s="43"/>
      <c r="O21" s="44">
        <v>1500</v>
      </c>
      <c r="P21" s="43"/>
      <c r="Q21" s="44">
        <v>1466265712</v>
      </c>
      <c r="R21" s="43"/>
      <c r="S21" s="44">
        <v>1499728125</v>
      </c>
      <c r="T21" s="43"/>
      <c r="U21" s="44">
        <v>0</v>
      </c>
      <c r="V21" s="43"/>
      <c r="W21" s="44">
        <v>0</v>
      </c>
      <c r="X21" s="43"/>
      <c r="Y21" s="44">
        <v>0</v>
      </c>
      <c r="Z21" s="43"/>
      <c r="AA21" s="44">
        <v>0</v>
      </c>
      <c r="AB21" s="43"/>
      <c r="AC21" s="44">
        <v>1500</v>
      </c>
      <c r="AD21" s="43"/>
      <c r="AE21" s="44">
        <v>1000000</v>
      </c>
      <c r="AF21" s="43"/>
      <c r="AG21" s="44">
        <v>1466265712</v>
      </c>
      <c r="AH21" s="43"/>
      <c r="AI21" s="44">
        <v>1499728125</v>
      </c>
      <c r="AJ21" s="43"/>
      <c r="AK21" s="45">
        <f>AI21/AK31</f>
        <v>8.1451446047360197E-5</v>
      </c>
    </row>
    <row r="22" spans="1:37" s="42" customFormat="1" ht="30" customHeight="1" x14ac:dyDescent="0.65">
      <c r="A22" s="41" t="s">
        <v>85</v>
      </c>
      <c r="C22" s="43" t="s">
        <v>46</v>
      </c>
      <c r="D22" s="43"/>
      <c r="E22" s="43" t="s">
        <v>46</v>
      </c>
      <c r="F22" s="43"/>
      <c r="G22" s="43" t="s">
        <v>86</v>
      </c>
      <c r="H22" s="43"/>
      <c r="I22" s="43" t="s">
        <v>87</v>
      </c>
      <c r="J22" s="43"/>
      <c r="K22" s="44">
        <v>19</v>
      </c>
      <c r="L22" s="43"/>
      <c r="M22" s="44">
        <v>19</v>
      </c>
      <c r="N22" s="43"/>
      <c r="O22" s="44">
        <v>336280</v>
      </c>
      <c r="P22" s="43"/>
      <c r="Q22" s="44">
        <v>296887585188</v>
      </c>
      <c r="R22" s="43"/>
      <c r="S22" s="44">
        <v>336219049250</v>
      </c>
      <c r="T22" s="43"/>
      <c r="U22" s="44">
        <v>0</v>
      </c>
      <c r="V22" s="43"/>
      <c r="W22" s="44">
        <v>0</v>
      </c>
      <c r="X22" s="43"/>
      <c r="Y22" s="44">
        <v>0</v>
      </c>
      <c r="Z22" s="43"/>
      <c r="AA22" s="44">
        <v>0</v>
      </c>
      <c r="AB22" s="43"/>
      <c r="AC22" s="44">
        <v>336280</v>
      </c>
      <c r="AD22" s="43"/>
      <c r="AE22" s="44">
        <v>984482</v>
      </c>
      <c r="AF22" s="43"/>
      <c r="AG22" s="44">
        <v>296887585188</v>
      </c>
      <c r="AH22" s="43"/>
      <c r="AI22" s="44">
        <v>331001602043</v>
      </c>
      <c r="AJ22" s="43"/>
      <c r="AK22" s="45">
        <f>AI22/AK31</f>
        <v>1.7976964411729763E-2</v>
      </c>
    </row>
    <row r="23" spans="1:37" s="42" customFormat="1" ht="30" customHeight="1" x14ac:dyDescent="0.65">
      <c r="A23" s="41" t="s">
        <v>88</v>
      </c>
      <c r="C23" s="43" t="s">
        <v>46</v>
      </c>
      <c r="D23" s="43"/>
      <c r="E23" s="43" t="s">
        <v>46</v>
      </c>
      <c r="F23" s="43"/>
      <c r="G23" s="43" t="s">
        <v>89</v>
      </c>
      <c r="H23" s="43"/>
      <c r="I23" s="43" t="s">
        <v>90</v>
      </c>
      <c r="J23" s="43"/>
      <c r="K23" s="44">
        <v>18</v>
      </c>
      <c r="L23" s="43"/>
      <c r="M23" s="44">
        <v>18</v>
      </c>
      <c r="N23" s="43"/>
      <c r="O23" s="44">
        <v>1839750</v>
      </c>
      <c r="P23" s="43"/>
      <c r="Q23" s="44">
        <v>499999896000</v>
      </c>
      <c r="R23" s="43"/>
      <c r="S23" s="44">
        <v>548616479976</v>
      </c>
      <c r="T23" s="43"/>
      <c r="U23" s="44">
        <v>0</v>
      </c>
      <c r="V23" s="43"/>
      <c r="W23" s="44">
        <v>0</v>
      </c>
      <c r="X23" s="43"/>
      <c r="Y23" s="44">
        <v>0</v>
      </c>
      <c r="Z23" s="43"/>
      <c r="AA23" s="44">
        <v>0</v>
      </c>
      <c r="AB23" s="43"/>
      <c r="AC23" s="44">
        <v>1839750</v>
      </c>
      <c r="AD23" s="43"/>
      <c r="AE23" s="44">
        <v>301997</v>
      </c>
      <c r="AF23" s="43"/>
      <c r="AG23" s="44">
        <v>499999896000</v>
      </c>
      <c r="AH23" s="43"/>
      <c r="AI23" s="44">
        <v>555196171488</v>
      </c>
      <c r="AJ23" s="43"/>
      <c r="AK23" s="45">
        <f>AI23/AK31</f>
        <v>3.0153152597345446E-2</v>
      </c>
    </row>
    <row r="24" spans="1:37" s="42" customFormat="1" ht="30" customHeight="1" x14ac:dyDescent="0.65">
      <c r="A24" s="41" t="s">
        <v>91</v>
      </c>
      <c r="C24" s="43" t="s">
        <v>46</v>
      </c>
      <c r="D24" s="43"/>
      <c r="E24" s="43" t="s">
        <v>46</v>
      </c>
      <c r="F24" s="43"/>
      <c r="G24" s="43" t="s">
        <v>92</v>
      </c>
      <c r="H24" s="43"/>
      <c r="I24" s="43" t="s">
        <v>93</v>
      </c>
      <c r="J24" s="43"/>
      <c r="K24" s="44">
        <v>18.5</v>
      </c>
      <c r="L24" s="43"/>
      <c r="M24" s="44">
        <v>18.5</v>
      </c>
      <c r="N24" s="43"/>
      <c r="O24" s="44">
        <v>0</v>
      </c>
      <c r="P24" s="43"/>
      <c r="Q24" s="44">
        <v>0</v>
      </c>
      <c r="R24" s="43"/>
      <c r="S24" s="44">
        <v>0</v>
      </c>
      <c r="T24" s="43"/>
      <c r="U24" s="44">
        <v>100</v>
      </c>
      <c r="V24" s="43"/>
      <c r="W24" s="44">
        <v>100518214</v>
      </c>
      <c r="X24" s="43"/>
      <c r="Y24" s="44">
        <v>100</v>
      </c>
      <c r="Z24" s="43"/>
      <c r="AA24" s="44">
        <v>102491422</v>
      </c>
      <c r="AB24" s="43"/>
      <c r="AC24" s="44">
        <v>0</v>
      </c>
      <c r="AD24" s="43"/>
      <c r="AE24" s="44">
        <v>0</v>
      </c>
      <c r="AF24" s="43"/>
      <c r="AG24" s="44">
        <v>0</v>
      </c>
      <c r="AH24" s="43"/>
      <c r="AI24" s="44">
        <v>0</v>
      </c>
      <c r="AJ24" s="43"/>
      <c r="AK24" s="45">
        <f>AI24/AK31</f>
        <v>0</v>
      </c>
    </row>
    <row r="25" spans="1:37" s="42" customFormat="1" ht="30" customHeight="1" x14ac:dyDescent="0.65">
      <c r="A25" s="41" t="s">
        <v>94</v>
      </c>
      <c r="C25" s="43" t="s">
        <v>95</v>
      </c>
      <c r="D25" s="43"/>
      <c r="E25" s="43" t="s">
        <v>95</v>
      </c>
      <c r="F25" s="43"/>
      <c r="G25" s="43" t="s">
        <v>96</v>
      </c>
      <c r="H25" s="43"/>
      <c r="I25" s="43" t="s">
        <v>97</v>
      </c>
      <c r="J25" s="43"/>
      <c r="K25" s="44">
        <v>18</v>
      </c>
      <c r="L25" s="43"/>
      <c r="M25" s="44">
        <v>18</v>
      </c>
      <c r="N25" s="43"/>
      <c r="O25" s="44">
        <v>0</v>
      </c>
      <c r="P25" s="43"/>
      <c r="Q25" s="44">
        <v>0</v>
      </c>
      <c r="R25" s="43"/>
      <c r="S25" s="44">
        <v>0</v>
      </c>
      <c r="T25" s="43"/>
      <c r="U25" s="44">
        <v>1999000</v>
      </c>
      <c r="V25" s="43"/>
      <c r="W25" s="44">
        <v>1999000000000</v>
      </c>
      <c r="X25" s="43"/>
      <c r="Y25" s="44">
        <v>0</v>
      </c>
      <c r="Z25" s="43"/>
      <c r="AA25" s="44">
        <v>0</v>
      </c>
      <c r="AB25" s="43"/>
      <c r="AC25" s="44">
        <v>1999000</v>
      </c>
      <c r="AD25" s="43"/>
      <c r="AE25" s="44">
        <v>1000000</v>
      </c>
      <c r="AF25" s="43"/>
      <c r="AG25" s="44">
        <v>1999000000000</v>
      </c>
      <c r="AH25" s="43"/>
      <c r="AI25" s="44">
        <v>1999000000000</v>
      </c>
      <c r="AJ25" s="43"/>
      <c r="AK25" s="45">
        <f>AI25/AK31</f>
        <v>0.10856730492313267</v>
      </c>
    </row>
    <row r="26" spans="1:37" s="42" customFormat="1" ht="30" customHeight="1" x14ac:dyDescent="0.65">
      <c r="A26" s="41" t="s">
        <v>98</v>
      </c>
      <c r="C26" s="43" t="s">
        <v>95</v>
      </c>
      <c r="D26" s="43"/>
      <c r="E26" s="43" t="s">
        <v>95</v>
      </c>
      <c r="F26" s="43"/>
      <c r="G26" s="43" t="s">
        <v>99</v>
      </c>
      <c r="H26" s="43"/>
      <c r="I26" s="43" t="s">
        <v>100</v>
      </c>
      <c r="J26" s="43"/>
      <c r="K26" s="44">
        <v>18</v>
      </c>
      <c r="L26" s="43"/>
      <c r="M26" s="44">
        <v>18</v>
      </c>
      <c r="N26" s="43"/>
      <c r="O26" s="44">
        <v>0</v>
      </c>
      <c r="P26" s="43"/>
      <c r="Q26" s="44">
        <v>0</v>
      </c>
      <c r="R26" s="43"/>
      <c r="S26" s="44">
        <v>0</v>
      </c>
      <c r="T26" s="43"/>
      <c r="U26" s="44">
        <v>1999999</v>
      </c>
      <c r="V26" s="43"/>
      <c r="W26" s="44">
        <v>1999999000000</v>
      </c>
      <c r="X26" s="43"/>
      <c r="Y26" s="44">
        <v>0</v>
      </c>
      <c r="Z26" s="43"/>
      <c r="AA26" s="44">
        <v>0</v>
      </c>
      <c r="AB26" s="43"/>
      <c r="AC26" s="44">
        <v>1999999</v>
      </c>
      <c r="AD26" s="43"/>
      <c r="AE26" s="44">
        <v>1000000</v>
      </c>
      <c r="AF26" s="43"/>
      <c r="AG26" s="44">
        <v>1999999000000</v>
      </c>
      <c r="AH26" s="43"/>
      <c r="AI26" s="44">
        <v>1999999000000</v>
      </c>
      <c r="AJ26" s="43"/>
      <c r="AK26" s="45">
        <f>AI26/AK31</f>
        <v>0.1086215614201903</v>
      </c>
    </row>
    <row r="27" spans="1:37" s="43" customFormat="1" ht="35.25" customHeight="1" thickBot="1" x14ac:dyDescent="0.65">
      <c r="Q27" s="46">
        <f>SUM(Q9:Q26)</f>
        <v>5845390737133</v>
      </c>
      <c r="S27" s="46">
        <f>SUM(S9:S26)</f>
        <v>6086930165491</v>
      </c>
      <c r="W27" s="46">
        <f>SUM(W9:W26)</f>
        <v>3999099518214</v>
      </c>
      <c r="AA27" s="46">
        <f>SUM(AA9:AA26)</f>
        <v>102491422</v>
      </c>
      <c r="AG27" s="46">
        <f>SUM(AG9:AG26)</f>
        <v>9844389737133</v>
      </c>
      <c r="AI27" s="46">
        <f>SUM(AI9:AI26)</f>
        <v>10120413561200</v>
      </c>
      <c r="AK27" s="47">
        <f>SUM(AK9:AK26)</f>
        <v>0.54964783644172455</v>
      </c>
    </row>
    <row r="28" spans="1:37" ht="18.75" thickTop="1" x14ac:dyDescent="0.4"/>
    <row r="31" spans="1:37" x14ac:dyDescent="0.4">
      <c r="AK31" s="21">
        <v>18412541431468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17" right="0.17" top="0.74803149606299213" bottom="0.74803149606299213" header="0.3" footer="0.31496062992125984"/>
  <pageSetup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11"/>
  <sheetViews>
    <sheetView rightToLeft="1" view="pageBreakPreview" zoomScale="60" zoomScaleNormal="100" workbookViewId="0">
      <selection activeCell="J21" sqref="J21"/>
    </sheetView>
  </sheetViews>
  <sheetFormatPr defaultRowHeight="18" x14ac:dyDescent="0.4"/>
  <cols>
    <col min="1" max="1" width="27.710937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6" spans="1:12" ht="27.75" x14ac:dyDescent="0.4">
      <c r="A6" s="36" t="s">
        <v>3</v>
      </c>
      <c r="C6" s="36" t="s">
        <v>6</v>
      </c>
      <c r="D6" s="36" t="s">
        <v>6</v>
      </c>
      <c r="E6" s="36" t="s">
        <v>6</v>
      </c>
      <c r="F6" s="36" t="s">
        <v>6</v>
      </c>
      <c r="G6" s="36" t="s">
        <v>6</v>
      </c>
      <c r="H6" s="36" t="s">
        <v>6</v>
      </c>
      <c r="I6" s="36" t="s">
        <v>6</v>
      </c>
      <c r="J6" s="36" t="s">
        <v>6</v>
      </c>
      <c r="K6" s="36" t="s">
        <v>6</v>
      </c>
      <c r="L6" s="36" t="s">
        <v>6</v>
      </c>
    </row>
    <row r="7" spans="1:12" ht="27.75" x14ac:dyDescent="0.4">
      <c r="A7" s="36" t="s">
        <v>3</v>
      </c>
      <c r="C7" s="36" t="s">
        <v>7</v>
      </c>
      <c r="E7" s="36" t="s">
        <v>101</v>
      </c>
      <c r="G7" s="36" t="s">
        <v>102</v>
      </c>
      <c r="I7" s="36" t="s">
        <v>103</v>
      </c>
      <c r="K7" s="36" t="s">
        <v>104</v>
      </c>
    </row>
    <row r="8" spans="1:12" ht="18.75" x14ac:dyDescent="0.45">
      <c r="A8" s="2" t="s">
        <v>79</v>
      </c>
      <c r="C8" s="3">
        <v>539000</v>
      </c>
      <c r="E8" s="4">
        <v>975046</v>
      </c>
      <c r="F8" s="5"/>
      <c r="G8" s="4">
        <v>983643</v>
      </c>
      <c r="H8" s="5"/>
      <c r="I8" s="5" t="s">
        <v>105</v>
      </c>
      <c r="J8" s="5"/>
      <c r="K8" s="4">
        <v>530183577000</v>
      </c>
    </row>
    <row r="9" spans="1:12" ht="18.75" x14ac:dyDescent="0.45">
      <c r="A9" s="2" t="s">
        <v>68</v>
      </c>
      <c r="C9" s="3">
        <v>1300000</v>
      </c>
      <c r="E9" s="4">
        <v>985000</v>
      </c>
      <c r="F9" s="5"/>
      <c r="G9" s="4">
        <v>1000000</v>
      </c>
      <c r="H9" s="5"/>
      <c r="I9" s="5" t="s">
        <v>106</v>
      </c>
      <c r="J9" s="5"/>
      <c r="K9" s="4">
        <v>1300000000000</v>
      </c>
    </row>
    <row r="10" spans="1:12" ht="18.75" thickBot="1" x14ac:dyDescent="0.45">
      <c r="K10" s="6">
        <f>SUM(K8:K9)</f>
        <v>1830183577000</v>
      </c>
    </row>
    <row r="11" spans="1:12" ht="18.75" thickTop="1" x14ac:dyDescent="0.4"/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0866141732283472" right="0.70866141732283472" top="0.74803149606299213" bottom="0.74803149606299213" header="0.31496062992125984" footer="0.31496062992125984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11"/>
  <sheetViews>
    <sheetView rightToLeft="1" view="pageBreakPreview" zoomScale="60" zoomScaleNormal="70" workbookViewId="0">
      <selection activeCell="A9" sqref="A9:XFD10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710937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10.855468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5.5703125" style="1" bestFit="1" customWidth="1"/>
    <col min="16" max="16" width="1" style="1" customWidth="1"/>
    <col min="17" max="17" width="7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7.85546875" style="1" bestFit="1" customWidth="1"/>
    <col min="22" max="22" width="1" style="1" customWidth="1"/>
    <col min="23" max="23" width="15" style="1" bestFit="1" customWidth="1"/>
    <col min="24" max="24" width="1" style="1" customWidth="1"/>
    <col min="25" max="25" width="10.85546875" style="1" bestFit="1" customWidth="1"/>
    <col min="26" max="26" width="1" style="1" customWidth="1"/>
    <col min="27" max="27" width="21.28515625" style="1" bestFit="1" customWidth="1"/>
    <col min="28" max="28" width="1" style="1" customWidth="1"/>
    <col min="29" max="29" width="25.5703125" style="1" bestFit="1" customWidth="1"/>
    <col min="30" max="30" width="1" style="1" customWidth="1"/>
    <col min="31" max="31" width="19.42578125" style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6" spans="1:31" ht="27.75" x14ac:dyDescent="0.4">
      <c r="A6" s="36" t="s">
        <v>107</v>
      </c>
      <c r="B6" s="36" t="s">
        <v>107</v>
      </c>
      <c r="C6" s="36" t="s">
        <v>107</v>
      </c>
      <c r="D6" s="36" t="s">
        <v>107</v>
      </c>
      <c r="E6" s="36" t="s">
        <v>107</v>
      </c>
      <c r="F6" s="36" t="s">
        <v>107</v>
      </c>
      <c r="G6" s="36" t="s">
        <v>107</v>
      </c>
      <c r="H6" s="36" t="s">
        <v>107</v>
      </c>
      <c r="I6" s="36" t="s">
        <v>107</v>
      </c>
      <c r="K6" s="36" t="s">
        <v>4</v>
      </c>
      <c r="L6" s="36" t="s">
        <v>4</v>
      </c>
      <c r="M6" s="36" t="s">
        <v>4</v>
      </c>
      <c r="N6" s="36" t="s">
        <v>4</v>
      </c>
      <c r="O6" s="36" t="s">
        <v>4</v>
      </c>
      <c r="Q6" s="36" t="s">
        <v>5</v>
      </c>
      <c r="R6" s="36" t="s">
        <v>5</v>
      </c>
      <c r="S6" s="36" t="s">
        <v>5</v>
      </c>
      <c r="T6" s="36" t="s">
        <v>5</v>
      </c>
      <c r="U6" s="36" t="s">
        <v>5</v>
      </c>
      <c r="V6" s="36" t="s">
        <v>5</v>
      </c>
      <c r="W6" s="36" t="s">
        <v>5</v>
      </c>
      <c r="Y6" s="36" t="s">
        <v>6</v>
      </c>
      <c r="Z6" s="36" t="s">
        <v>6</v>
      </c>
      <c r="AA6" s="36" t="s">
        <v>6</v>
      </c>
      <c r="AB6" s="36" t="s">
        <v>6</v>
      </c>
      <c r="AC6" s="36" t="s">
        <v>6</v>
      </c>
      <c r="AD6" s="36" t="s">
        <v>6</v>
      </c>
      <c r="AE6" s="36" t="s">
        <v>6</v>
      </c>
    </row>
    <row r="7" spans="1:31" ht="27.75" x14ac:dyDescent="0.4">
      <c r="A7" s="36" t="s">
        <v>108</v>
      </c>
      <c r="C7" s="36" t="s">
        <v>42</v>
      </c>
      <c r="E7" s="36" t="s">
        <v>43</v>
      </c>
      <c r="G7" s="36" t="s">
        <v>109</v>
      </c>
      <c r="I7" s="36" t="s">
        <v>40</v>
      </c>
      <c r="K7" s="36" t="s">
        <v>7</v>
      </c>
      <c r="M7" s="36" t="s">
        <v>8</v>
      </c>
      <c r="O7" s="36" t="s">
        <v>9</v>
      </c>
      <c r="Q7" s="36" t="s">
        <v>10</v>
      </c>
      <c r="R7" s="36" t="s">
        <v>10</v>
      </c>
      <c r="S7" s="36" t="s">
        <v>10</v>
      </c>
      <c r="U7" s="36" t="s">
        <v>11</v>
      </c>
      <c r="V7" s="36" t="s">
        <v>11</v>
      </c>
      <c r="W7" s="36" t="s">
        <v>11</v>
      </c>
      <c r="Y7" s="36" t="s">
        <v>7</v>
      </c>
      <c r="AA7" s="36" t="s">
        <v>8</v>
      </c>
      <c r="AC7" s="36" t="s">
        <v>9</v>
      </c>
      <c r="AE7" s="37" t="s">
        <v>262</v>
      </c>
    </row>
    <row r="8" spans="1:31" ht="27.75" x14ac:dyDescent="0.4">
      <c r="A8" s="36" t="s">
        <v>108</v>
      </c>
      <c r="C8" s="36" t="s">
        <v>42</v>
      </c>
      <c r="E8" s="36" t="s">
        <v>43</v>
      </c>
      <c r="G8" s="36" t="s">
        <v>109</v>
      </c>
      <c r="I8" s="36" t="s">
        <v>40</v>
      </c>
      <c r="K8" s="36" t="s">
        <v>7</v>
      </c>
      <c r="M8" s="36" t="s">
        <v>8</v>
      </c>
      <c r="O8" s="36" t="s">
        <v>9</v>
      </c>
      <c r="Q8" s="36" t="s">
        <v>7</v>
      </c>
      <c r="S8" s="36" t="s">
        <v>8</v>
      </c>
      <c r="U8" s="36" t="s">
        <v>7</v>
      </c>
      <c r="W8" s="36" t="s">
        <v>14</v>
      </c>
      <c r="Y8" s="36" t="s">
        <v>7</v>
      </c>
      <c r="AA8" s="36" t="s">
        <v>8</v>
      </c>
      <c r="AC8" s="36" t="s">
        <v>9</v>
      </c>
      <c r="AE8" s="36" t="s">
        <v>110</v>
      </c>
    </row>
    <row r="9" spans="1:31" s="42" customFormat="1" ht="45" customHeight="1" x14ac:dyDescent="0.65">
      <c r="A9" s="41" t="s">
        <v>111</v>
      </c>
      <c r="C9" s="42" t="s">
        <v>112</v>
      </c>
      <c r="E9" s="48">
        <v>22</v>
      </c>
      <c r="G9" s="48">
        <v>21</v>
      </c>
      <c r="I9" s="42" t="s">
        <v>95</v>
      </c>
      <c r="K9" s="48">
        <v>940000</v>
      </c>
      <c r="M9" s="48">
        <v>940000000000</v>
      </c>
      <c r="O9" s="48">
        <v>940000000000</v>
      </c>
      <c r="Q9" s="48">
        <v>0</v>
      </c>
      <c r="S9" s="48">
        <v>0</v>
      </c>
      <c r="U9" s="48">
        <v>0</v>
      </c>
      <c r="W9" s="48">
        <v>0</v>
      </c>
      <c r="Y9" s="44">
        <v>940000</v>
      </c>
      <c r="Z9" s="43"/>
      <c r="AA9" s="44">
        <v>940000000000</v>
      </c>
      <c r="AB9" s="43"/>
      <c r="AC9" s="44">
        <v>940000000000</v>
      </c>
      <c r="AE9" s="43" t="s">
        <v>113</v>
      </c>
    </row>
    <row r="10" spans="1:31" s="42" customFormat="1" ht="45" customHeight="1" thickBot="1" x14ac:dyDescent="0.65">
      <c r="Y10" s="43"/>
      <c r="Z10" s="43"/>
      <c r="AA10" s="46">
        <f>SUM(AA9)</f>
        <v>940000000000</v>
      </c>
      <c r="AB10" s="43"/>
      <c r="AC10" s="46">
        <f>SUM(AC9)</f>
        <v>940000000000</v>
      </c>
    </row>
    <row r="11" spans="1:31" ht="18.75" thickTop="1" x14ac:dyDescent="0.4"/>
  </sheetData>
  <mergeCells count="25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5"/>
  <sheetViews>
    <sheetView rightToLeft="1" view="pageBreakPreview" topLeftCell="A4" zoomScale="60" zoomScaleNormal="100" workbookViewId="0">
      <selection activeCell="G20" sqref="G2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38.28515625" style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23.42578125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23.42578125" style="1" bestFit="1" customWidth="1"/>
    <col min="18" max="18" width="1" style="1" customWidth="1"/>
    <col min="19" max="19" width="16.7109375" style="7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7.75" x14ac:dyDescent="0.4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7.75" x14ac:dyDescent="0.4">
      <c r="A6" s="36" t="s">
        <v>114</v>
      </c>
      <c r="C6" s="36" t="s">
        <v>115</v>
      </c>
      <c r="D6" s="36" t="s">
        <v>115</v>
      </c>
      <c r="E6" s="36" t="s">
        <v>115</v>
      </c>
      <c r="F6" s="36" t="s">
        <v>115</v>
      </c>
      <c r="G6" s="36" t="s">
        <v>115</v>
      </c>
      <c r="H6" s="36" t="s">
        <v>115</v>
      </c>
      <c r="I6" s="36" t="s">
        <v>115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19" ht="60.75" customHeight="1" x14ac:dyDescent="0.4">
      <c r="A7" s="36" t="s">
        <v>114</v>
      </c>
      <c r="C7" s="36" t="s">
        <v>116</v>
      </c>
      <c r="E7" s="36" t="s">
        <v>117</v>
      </c>
      <c r="G7" s="36" t="s">
        <v>118</v>
      </c>
      <c r="I7" s="36" t="s">
        <v>43</v>
      </c>
      <c r="K7" s="36" t="s">
        <v>119</v>
      </c>
      <c r="M7" s="36" t="s">
        <v>120</v>
      </c>
      <c r="O7" s="36" t="s">
        <v>121</v>
      </c>
      <c r="Q7" s="36" t="s">
        <v>119</v>
      </c>
      <c r="S7" s="37" t="s">
        <v>262</v>
      </c>
    </row>
    <row r="8" spans="1:19" ht="33.75" customHeight="1" x14ac:dyDescent="0.6">
      <c r="A8" s="2" t="s">
        <v>122</v>
      </c>
      <c r="C8" s="42" t="s">
        <v>123</v>
      </c>
      <c r="E8" s="7" t="s">
        <v>124</v>
      </c>
      <c r="F8" s="7"/>
      <c r="G8" s="43" t="s">
        <v>125</v>
      </c>
      <c r="H8" s="43"/>
      <c r="I8" s="43">
        <v>0</v>
      </c>
      <c r="J8" s="43"/>
      <c r="K8" s="44">
        <v>755733</v>
      </c>
      <c r="L8" s="43"/>
      <c r="M8" s="44">
        <v>195000005404</v>
      </c>
      <c r="N8" s="43"/>
      <c r="O8" s="44">
        <v>195000005733</v>
      </c>
      <c r="P8" s="43"/>
      <c r="Q8" s="44">
        <v>755404</v>
      </c>
      <c r="R8" s="42"/>
      <c r="S8" s="43" t="s">
        <v>16</v>
      </c>
    </row>
    <row r="9" spans="1:19" ht="33.75" customHeight="1" x14ac:dyDescent="0.6">
      <c r="A9" s="2" t="s">
        <v>126</v>
      </c>
      <c r="C9" s="42" t="s">
        <v>127</v>
      </c>
      <c r="E9" s="7" t="s">
        <v>128</v>
      </c>
      <c r="F9" s="7"/>
      <c r="G9" s="43" t="s">
        <v>129</v>
      </c>
      <c r="H9" s="43"/>
      <c r="I9" s="43">
        <v>0</v>
      </c>
      <c r="J9" s="43"/>
      <c r="K9" s="44">
        <v>28473250</v>
      </c>
      <c r="L9" s="43"/>
      <c r="M9" s="44">
        <v>0</v>
      </c>
      <c r="N9" s="43"/>
      <c r="O9" s="44">
        <v>420000</v>
      </c>
      <c r="P9" s="43"/>
      <c r="Q9" s="44">
        <v>28053250</v>
      </c>
      <c r="R9" s="42"/>
      <c r="S9" s="43" t="s">
        <v>16</v>
      </c>
    </row>
    <row r="10" spans="1:19" ht="33.75" customHeight="1" x14ac:dyDescent="0.6">
      <c r="A10" s="2" t="s">
        <v>130</v>
      </c>
      <c r="C10" s="42" t="s">
        <v>131</v>
      </c>
      <c r="E10" s="7" t="s">
        <v>128</v>
      </c>
      <c r="F10" s="7"/>
      <c r="G10" s="43" t="s">
        <v>125</v>
      </c>
      <c r="H10" s="43"/>
      <c r="I10" s="43">
        <v>0</v>
      </c>
      <c r="J10" s="43"/>
      <c r="K10" s="44">
        <v>0</v>
      </c>
      <c r="L10" s="43"/>
      <c r="M10" s="44">
        <v>2426588000</v>
      </c>
      <c r="N10" s="43"/>
      <c r="O10" s="44">
        <v>2400000300</v>
      </c>
      <c r="P10" s="43"/>
      <c r="Q10" s="44">
        <v>26587700</v>
      </c>
      <c r="R10" s="42"/>
      <c r="S10" s="43" t="s">
        <v>16</v>
      </c>
    </row>
    <row r="11" spans="1:19" ht="33.75" customHeight="1" x14ac:dyDescent="0.6">
      <c r="A11" s="2" t="s">
        <v>130</v>
      </c>
      <c r="C11" s="42" t="s">
        <v>132</v>
      </c>
      <c r="E11" s="7" t="s">
        <v>124</v>
      </c>
      <c r="F11" s="7"/>
      <c r="G11" s="43" t="s">
        <v>125</v>
      </c>
      <c r="H11" s="43"/>
      <c r="I11" s="43">
        <v>0</v>
      </c>
      <c r="J11" s="43"/>
      <c r="K11" s="44">
        <v>325017941347</v>
      </c>
      <c r="L11" s="43"/>
      <c r="M11" s="44">
        <v>1965086798483</v>
      </c>
      <c r="N11" s="43"/>
      <c r="O11" s="44">
        <v>2201273829163</v>
      </c>
      <c r="P11" s="43"/>
      <c r="Q11" s="44">
        <v>88830910667</v>
      </c>
      <c r="R11" s="42"/>
      <c r="S11" s="43" t="s">
        <v>133</v>
      </c>
    </row>
    <row r="12" spans="1:19" ht="33.75" customHeight="1" x14ac:dyDescent="0.6">
      <c r="A12" s="2" t="s">
        <v>134</v>
      </c>
      <c r="C12" s="42" t="s">
        <v>135</v>
      </c>
      <c r="E12" s="7" t="s">
        <v>124</v>
      </c>
      <c r="F12" s="7"/>
      <c r="G12" s="43" t="s">
        <v>125</v>
      </c>
      <c r="H12" s="43"/>
      <c r="I12" s="43">
        <v>0</v>
      </c>
      <c r="J12" s="43"/>
      <c r="K12" s="44">
        <v>1008493</v>
      </c>
      <c r="L12" s="43"/>
      <c r="M12" s="44">
        <v>20008170013</v>
      </c>
      <c r="N12" s="43"/>
      <c r="O12" s="44">
        <v>20008422876</v>
      </c>
      <c r="P12" s="43"/>
      <c r="Q12" s="44">
        <v>755630</v>
      </c>
      <c r="R12" s="42"/>
      <c r="S12" s="43" t="s">
        <v>16</v>
      </c>
    </row>
    <row r="13" spans="1:19" ht="33.75" customHeight="1" x14ac:dyDescent="0.6">
      <c r="A13" s="2" t="s">
        <v>136</v>
      </c>
      <c r="C13" s="42" t="s">
        <v>137</v>
      </c>
      <c r="E13" s="7" t="s">
        <v>124</v>
      </c>
      <c r="F13" s="7"/>
      <c r="G13" s="43" t="s">
        <v>125</v>
      </c>
      <c r="H13" s="43"/>
      <c r="I13" s="43">
        <v>0</v>
      </c>
      <c r="J13" s="43"/>
      <c r="K13" s="44">
        <v>1413693</v>
      </c>
      <c r="L13" s="43"/>
      <c r="M13" s="44">
        <v>8440</v>
      </c>
      <c r="N13" s="43"/>
      <c r="O13" s="44">
        <v>420000</v>
      </c>
      <c r="P13" s="43"/>
      <c r="Q13" s="44">
        <v>1002133</v>
      </c>
      <c r="R13" s="42"/>
      <c r="S13" s="43" t="s">
        <v>16</v>
      </c>
    </row>
    <row r="14" spans="1:19" ht="33.75" customHeight="1" x14ac:dyDescent="0.6">
      <c r="A14" s="2" t="s">
        <v>138</v>
      </c>
      <c r="C14" s="42" t="s">
        <v>139</v>
      </c>
      <c r="E14" s="7" t="s">
        <v>124</v>
      </c>
      <c r="F14" s="7"/>
      <c r="G14" s="43" t="s">
        <v>125</v>
      </c>
      <c r="H14" s="43"/>
      <c r="I14" s="43">
        <v>0</v>
      </c>
      <c r="J14" s="43"/>
      <c r="K14" s="44">
        <v>5675727396</v>
      </c>
      <c r="L14" s="43"/>
      <c r="M14" s="44">
        <v>5675293150</v>
      </c>
      <c r="N14" s="43"/>
      <c r="O14" s="44">
        <v>5675647396</v>
      </c>
      <c r="P14" s="43"/>
      <c r="Q14" s="44">
        <v>5675373150</v>
      </c>
      <c r="R14" s="42"/>
      <c r="S14" s="43" t="s">
        <v>140</v>
      </c>
    </row>
    <row r="15" spans="1:19" ht="33.75" customHeight="1" x14ac:dyDescent="0.6">
      <c r="A15" s="2" t="s">
        <v>141</v>
      </c>
      <c r="C15" s="42" t="s">
        <v>142</v>
      </c>
      <c r="E15" s="7" t="s">
        <v>124</v>
      </c>
      <c r="F15" s="7"/>
      <c r="G15" s="43" t="s">
        <v>125</v>
      </c>
      <c r="H15" s="43"/>
      <c r="I15" s="43">
        <v>0</v>
      </c>
      <c r="J15" s="43"/>
      <c r="K15" s="44">
        <v>584925</v>
      </c>
      <c r="L15" s="43"/>
      <c r="M15" s="44">
        <v>4925</v>
      </c>
      <c r="N15" s="43"/>
      <c r="O15" s="44">
        <v>420000</v>
      </c>
      <c r="P15" s="43"/>
      <c r="Q15" s="44">
        <v>169850</v>
      </c>
      <c r="R15" s="42"/>
      <c r="S15" s="43" t="s">
        <v>16</v>
      </c>
    </row>
    <row r="16" spans="1:19" ht="33.75" customHeight="1" x14ac:dyDescent="0.6">
      <c r="A16" s="2" t="s">
        <v>138</v>
      </c>
      <c r="C16" s="42" t="s">
        <v>143</v>
      </c>
      <c r="E16" s="7" t="s">
        <v>144</v>
      </c>
      <c r="F16" s="7"/>
      <c r="G16" s="43" t="s">
        <v>125</v>
      </c>
      <c r="H16" s="43"/>
      <c r="I16" s="43">
        <v>20</v>
      </c>
      <c r="J16" s="43"/>
      <c r="K16" s="44">
        <v>334110000000</v>
      </c>
      <c r="L16" s="43"/>
      <c r="M16" s="44">
        <v>0</v>
      </c>
      <c r="N16" s="43"/>
      <c r="O16" s="44">
        <v>0</v>
      </c>
      <c r="P16" s="43"/>
      <c r="Q16" s="44">
        <v>334110000000</v>
      </c>
      <c r="R16" s="42"/>
      <c r="S16" s="43" t="s">
        <v>145</v>
      </c>
    </row>
    <row r="17" spans="1:19" ht="33.75" customHeight="1" x14ac:dyDescent="0.6">
      <c r="A17" s="2" t="s">
        <v>134</v>
      </c>
      <c r="C17" s="42" t="s">
        <v>146</v>
      </c>
      <c r="E17" s="7" t="s">
        <v>144</v>
      </c>
      <c r="F17" s="7"/>
      <c r="G17" s="43" t="s">
        <v>147</v>
      </c>
      <c r="H17" s="43"/>
      <c r="I17" s="43">
        <v>18</v>
      </c>
      <c r="J17" s="43"/>
      <c r="K17" s="44">
        <v>461000000000</v>
      </c>
      <c r="L17" s="43"/>
      <c r="M17" s="44">
        <v>0</v>
      </c>
      <c r="N17" s="43"/>
      <c r="O17" s="44">
        <v>0</v>
      </c>
      <c r="P17" s="43"/>
      <c r="Q17" s="44">
        <v>461000000000</v>
      </c>
      <c r="R17" s="42"/>
      <c r="S17" s="43" t="s">
        <v>148</v>
      </c>
    </row>
    <row r="18" spans="1:19" ht="33.75" customHeight="1" x14ac:dyDescent="0.6">
      <c r="A18" s="2" t="s">
        <v>134</v>
      </c>
      <c r="C18" s="42" t="s">
        <v>149</v>
      </c>
      <c r="E18" s="7" t="s">
        <v>144</v>
      </c>
      <c r="F18" s="7"/>
      <c r="G18" s="43" t="s">
        <v>150</v>
      </c>
      <c r="H18" s="43"/>
      <c r="I18" s="43">
        <v>19</v>
      </c>
      <c r="J18" s="43"/>
      <c r="K18" s="44">
        <v>140000000000</v>
      </c>
      <c r="L18" s="43"/>
      <c r="M18" s="44">
        <v>0</v>
      </c>
      <c r="N18" s="43"/>
      <c r="O18" s="44">
        <v>0</v>
      </c>
      <c r="P18" s="43"/>
      <c r="Q18" s="44">
        <v>140000000000</v>
      </c>
      <c r="R18" s="42"/>
      <c r="S18" s="43" t="s">
        <v>151</v>
      </c>
    </row>
    <row r="19" spans="1:19" ht="33.75" customHeight="1" x14ac:dyDescent="0.6">
      <c r="A19" s="2" t="s">
        <v>134</v>
      </c>
      <c r="C19" s="42" t="s">
        <v>152</v>
      </c>
      <c r="E19" s="7" t="s">
        <v>144</v>
      </c>
      <c r="F19" s="7"/>
      <c r="G19" s="43" t="s">
        <v>153</v>
      </c>
      <c r="H19" s="43"/>
      <c r="I19" s="43">
        <v>18</v>
      </c>
      <c r="J19" s="43"/>
      <c r="K19" s="44">
        <v>700000000000</v>
      </c>
      <c r="L19" s="43"/>
      <c r="M19" s="44">
        <v>0</v>
      </c>
      <c r="N19" s="43"/>
      <c r="O19" s="44">
        <v>0</v>
      </c>
      <c r="P19" s="43"/>
      <c r="Q19" s="44">
        <v>700000000000</v>
      </c>
      <c r="R19" s="42"/>
      <c r="S19" s="43" t="s">
        <v>154</v>
      </c>
    </row>
    <row r="20" spans="1:19" ht="33.75" customHeight="1" x14ac:dyDescent="0.6">
      <c r="A20" s="2" t="s">
        <v>155</v>
      </c>
      <c r="C20" s="42" t="s">
        <v>156</v>
      </c>
      <c r="E20" s="7" t="s">
        <v>124</v>
      </c>
      <c r="F20" s="7"/>
      <c r="G20" s="43" t="s">
        <v>157</v>
      </c>
      <c r="H20" s="43"/>
      <c r="I20" s="43">
        <v>8</v>
      </c>
      <c r="J20" s="43"/>
      <c r="K20" s="44">
        <v>518990</v>
      </c>
      <c r="L20" s="43"/>
      <c r="M20" s="44">
        <v>437850958905</v>
      </c>
      <c r="N20" s="43"/>
      <c r="O20" s="44">
        <v>434028895016</v>
      </c>
      <c r="P20" s="43"/>
      <c r="Q20" s="44">
        <v>3822582879</v>
      </c>
      <c r="R20" s="42"/>
      <c r="S20" s="43" t="s">
        <v>158</v>
      </c>
    </row>
    <row r="21" spans="1:19" ht="33.75" customHeight="1" x14ac:dyDescent="0.6">
      <c r="A21" s="2" t="s">
        <v>155</v>
      </c>
      <c r="C21" s="42" t="s">
        <v>159</v>
      </c>
      <c r="E21" s="7" t="s">
        <v>144</v>
      </c>
      <c r="F21" s="7"/>
      <c r="G21" s="43" t="s">
        <v>157</v>
      </c>
      <c r="H21" s="43"/>
      <c r="I21" s="43">
        <v>20</v>
      </c>
      <c r="J21" s="43"/>
      <c r="K21" s="44">
        <v>680000000000</v>
      </c>
      <c r="L21" s="43"/>
      <c r="M21" s="44">
        <v>0</v>
      </c>
      <c r="N21" s="43"/>
      <c r="O21" s="44">
        <v>430000000000</v>
      </c>
      <c r="P21" s="43"/>
      <c r="Q21" s="44">
        <v>250000000000</v>
      </c>
      <c r="R21" s="42"/>
      <c r="S21" s="43" t="s">
        <v>160</v>
      </c>
    </row>
    <row r="22" spans="1:19" ht="33.75" customHeight="1" x14ac:dyDescent="0.6">
      <c r="A22" s="2" t="s">
        <v>161</v>
      </c>
      <c r="C22" s="42" t="s">
        <v>162</v>
      </c>
      <c r="E22" s="7" t="s">
        <v>124</v>
      </c>
      <c r="F22" s="7"/>
      <c r="G22" s="43" t="s">
        <v>163</v>
      </c>
      <c r="H22" s="43"/>
      <c r="I22" s="43">
        <v>0</v>
      </c>
      <c r="J22" s="43"/>
      <c r="K22" s="44">
        <v>3194276502</v>
      </c>
      <c r="L22" s="43"/>
      <c r="M22" s="44">
        <v>2128611841985</v>
      </c>
      <c r="N22" s="43"/>
      <c r="O22" s="44">
        <v>2131805368487</v>
      </c>
      <c r="P22" s="43"/>
      <c r="Q22" s="44">
        <v>750000</v>
      </c>
      <c r="R22" s="42"/>
      <c r="S22" s="43" t="s">
        <v>16</v>
      </c>
    </row>
    <row r="23" spans="1:19" ht="33.75" customHeight="1" x14ac:dyDescent="0.6">
      <c r="A23" s="2" t="s">
        <v>164</v>
      </c>
      <c r="C23" s="42" t="s">
        <v>165</v>
      </c>
      <c r="E23" s="7" t="s">
        <v>124</v>
      </c>
      <c r="F23" s="7"/>
      <c r="G23" s="43" t="s">
        <v>166</v>
      </c>
      <c r="H23" s="43"/>
      <c r="I23" s="43">
        <v>0</v>
      </c>
      <c r="J23" s="43"/>
      <c r="K23" s="44">
        <v>750000</v>
      </c>
      <c r="L23" s="43"/>
      <c r="M23" s="44">
        <v>3552108579670</v>
      </c>
      <c r="N23" s="43"/>
      <c r="O23" s="44">
        <v>3552108579670</v>
      </c>
      <c r="P23" s="43"/>
      <c r="Q23" s="44">
        <v>750000</v>
      </c>
      <c r="R23" s="42"/>
      <c r="S23" s="43" t="s">
        <v>16</v>
      </c>
    </row>
    <row r="24" spans="1:19" ht="33.75" customHeight="1" x14ac:dyDescent="0.6">
      <c r="A24" s="2" t="s">
        <v>164</v>
      </c>
      <c r="C24" s="42" t="s">
        <v>167</v>
      </c>
      <c r="E24" s="7" t="s">
        <v>144</v>
      </c>
      <c r="F24" s="7"/>
      <c r="G24" s="43" t="s">
        <v>166</v>
      </c>
      <c r="H24" s="43"/>
      <c r="I24" s="43">
        <v>20</v>
      </c>
      <c r="J24" s="43"/>
      <c r="K24" s="44">
        <v>1000000000000</v>
      </c>
      <c r="L24" s="43"/>
      <c r="M24" s="44">
        <v>0</v>
      </c>
      <c r="N24" s="43"/>
      <c r="O24" s="44">
        <v>1000000000000</v>
      </c>
      <c r="P24" s="43"/>
      <c r="Q24" s="44">
        <v>0</v>
      </c>
      <c r="R24" s="42"/>
      <c r="S24" s="43" t="s">
        <v>16</v>
      </c>
    </row>
    <row r="25" spans="1:19" ht="33.75" customHeight="1" x14ac:dyDescent="0.6">
      <c r="A25" s="2" t="s">
        <v>164</v>
      </c>
      <c r="C25" s="42" t="s">
        <v>168</v>
      </c>
      <c r="E25" s="7" t="s">
        <v>144</v>
      </c>
      <c r="F25" s="7"/>
      <c r="G25" s="43" t="s">
        <v>169</v>
      </c>
      <c r="H25" s="43"/>
      <c r="I25" s="43">
        <v>20</v>
      </c>
      <c r="J25" s="43"/>
      <c r="K25" s="44">
        <v>550000000000</v>
      </c>
      <c r="L25" s="43"/>
      <c r="M25" s="44">
        <v>0</v>
      </c>
      <c r="N25" s="43"/>
      <c r="O25" s="44">
        <v>550000000000</v>
      </c>
      <c r="P25" s="43"/>
      <c r="Q25" s="44">
        <v>0</v>
      </c>
      <c r="R25" s="42"/>
      <c r="S25" s="43" t="s">
        <v>16</v>
      </c>
    </row>
    <row r="26" spans="1:19" ht="33.75" customHeight="1" x14ac:dyDescent="0.6">
      <c r="A26" s="2" t="s">
        <v>161</v>
      </c>
      <c r="C26" s="42" t="s">
        <v>170</v>
      </c>
      <c r="E26" s="7" t="s">
        <v>144</v>
      </c>
      <c r="F26" s="7"/>
      <c r="G26" s="43" t="s">
        <v>171</v>
      </c>
      <c r="H26" s="43"/>
      <c r="I26" s="43">
        <v>21</v>
      </c>
      <c r="J26" s="43"/>
      <c r="K26" s="44">
        <v>3450000000000</v>
      </c>
      <c r="L26" s="43"/>
      <c r="M26" s="44">
        <v>0</v>
      </c>
      <c r="N26" s="43"/>
      <c r="O26" s="44">
        <v>2020000000000</v>
      </c>
      <c r="P26" s="43"/>
      <c r="Q26" s="44">
        <v>1430000000000</v>
      </c>
      <c r="R26" s="42"/>
      <c r="S26" s="43" t="s">
        <v>172</v>
      </c>
    </row>
    <row r="27" spans="1:19" ht="33.75" customHeight="1" x14ac:dyDescent="0.6">
      <c r="A27" s="2" t="s">
        <v>173</v>
      </c>
      <c r="C27" s="42" t="s">
        <v>174</v>
      </c>
      <c r="E27" s="7" t="s">
        <v>144</v>
      </c>
      <c r="F27" s="7"/>
      <c r="G27" s="43" t="s">
        <v>171</v>
      </c>
      <c r="H27" s="43"/>
      <c r="I27" s="43">
        <v>18</v>
      </c>
      <c r="J27" s="43"/>
      <c r="K27" s="44">
        <v>480000000000</v>
      </c>
      <c r="L27" s="43"/>
      <c r="M27" s="44">
        <v>0</v>
      </c>
      <c r="N27" s="43"/>
      <c r="O27" s="44">
        <v>0</v>
      </c>
      <c r="P27" s="43"/>
      <c r="Q27" s="44">
        <v>480000000000</v>
      </c>
      <c r="R27" s="42"/>
      <c r="S27" s="43" t="s">
        <v>175</v>
      </c>
    </row>
    <row r="28" spans="1:19" ht="33.75" customHeight="1" x14ac:dyDescent="0.6">
      <c r="A28" s="2" t="s">
        <v>161</v>
      </c>
      <c r="C28" s="42" t="s">
        <v>176</v>
      </c>
      <c r="E28" s="7" t="s">
        <v>144</v>
      </c>
      <c r="F28" s="7"/>
      <c r="G28" s="43" t="s">
        <v>177</v>
      </c>
      <c r="H28" s="43"/>
      <c r="I28" s="43">
        <v>21</v>
      </c>
      <c r="J28" s="43"/>
      <c r="K28" s="44">
        <v>1498000000000</v>
      </c>
      <c r="L28" s="43"/>
      <c r="M28" s="44">
        <v>0</v>
      </c>
      <c r="N28" s="43"/>
      <c r="O28" s="44">
        <v>0</v>
      </c>
      <c r="P28" s="43"/>
      <c r="Q28" s="44">
        <v>1498000000000</v>
      </c>
      <c r="R28" s="42"/>
      <c r="S28" s="43" t="s">
        <v>178</v>
      </c>
    </row>
    <row r="29" spans="1:19" ht="33.75" customHeight="1" x14ac:dyDescent="0.6">
      <c r="A29" s="2" t="s">
        <v>164</v>
      </c>
      <c r="C29" s="42" t="s">
        <v>179</v>
      </c>
      <c r="E29" s="7" t="s">
        <v>144</v>
      </c>
      <c r="F29" s="7"/>
      <c r="G29" s="43" t="s">
        <v>180</v>
      </c>
      <c r="H29" s="43"/>
      <c r="I29" s="43">
        <v>20</v>
      </c>
      <c r="J29" s="43"/>
      <c r="K29" s="44">
        <v>0</v>
      </c>
      <c r="L29" s="43"/>
      <c r="M29" s="44">
        <v>1500000000000</v>
      </c>
      <c r="N29" s="43"/>
      <c r="O29" s="44">
        <v>0</v>
      </c>
      <c r="P29" s="43"/>
      <c r="Q29" s="44">
        <v>1500000000000</v>
      </c>
      <c r="R29" s="42"/>
      <c r="S29" s="43" t="s">
        <v>181</v>
      </c>
    </row>
    <row r="30" spans="1:19" ht="28.5" customHeight="1" thickBot="1" x14ac:dyDescent="0.65">
      <c r="C30" s="42"/>
      <c r="G30" s="42"/>
      <c r="H30" s="42"/>
      <c r="I30" s="42"/>
      <c r="J30" s="42"/>
      <c r="K30" s="49">
        <f>SUM(K8:K29)</f>
        <v>9627031450329</v>
      </c>
      <c r="L30" s="42"/>
      <c r="M30" s="49">
        <f>SUM(M8:M29)</f>
        <v>9806768248975</v>
      </c>
      <c r="N30" s="42"/>
      <c r="O30" s="49">
        <f>SUM(O8:O29)</f>
        <v>12542302008641</v>
      </c>
      <c r="P30" s="42"/>
      <c r="Q30" s="49">
        <f>SUM(Q8:Q29)</f>
        <v>6891497690663</v>
      </c>
      <c r="R30" s="42"/>
      <c r="S30" s="43"/>
    </row>
    <row r="31" spans="1:19" ht="18.75" thickTop="1" x14ac:dyDescent="0.4"/>
    <row r="33" spans="13:15" x14ac:dyDescent="0.4">
      <c r="M33" s="3"/>
      <c r="O33" s="3"/>
    </row>
    <row r="35" spans="13:15" x14ac:dyDescent="0.4">
      <c r="M35" s="3"/>
      <c r="O35" s="3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28000000000000003" right="0.34" top="0.75" bottom="0.75" header="0.3" footer="0.3"/>
  <pageSetup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rightToLeft="1" view="pageBreakPreview" zoomScale="60" zoomScaleNormal="100" workbookViewId="0">
      <selection activeCell="C8" sqref="C8:C43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7.75" x14ac:dyDescent="0.4">
      <c r="A6" s="36" t="s">
        <v>183</v>
      </c>
      <c r="B6" s="36" t="s">
        <v>183</v>
      </c>
      <c r="C6" s="36" t="s">
        <v>183</v>
      </c>
      <c r="D6" s="36" t="s">
        <v>183</v>
      </c>
      <c r="E6" s="36" t="s">
        <v>183</v>
      </c>
      <c r="F6" s="36" t="s">
        <v>183</v>
      </c>
      <c r="G6" s="36" t="s">
        <v>183</v>
      </c>
      <c r="I6" s="36" t="s">
        <v>184</v>
      </c>
      <c r="J6" s="36" t="s">
        <v>184</v>
      </c>
      <c r="K6" s="36" t="s">
        <v>184</v>
      </c>
      <c r="L6" s="36" t="s">
        <v>184</v>
      </c>
      <c r="M6" s="36" t="s">
        <v>184</v>
      </c>
      <c r="O6" s="36" t="s">
        <v>185</v>
      </c>
      <c r="P6" s="36" t="s">
        <v>185</v>
      </c>
      <c r="Q6" s="36" t="s">
        <v>185</v>
      </c>
      <c r="R6" s="36" t="s">
        <v>185</v>
      </c>
      <c r="S6" s="36" t="s">
        <v>185</v>
      </c>
    </row>
    <row r="7" spans="1:19" ht="27.75" x14ac:dyDescent="0.4">
      <c r="A7" s="36" t="s">
        <v>186</v>
      </c>
      <c r="C7" s="36" t="s">
        <v>187</v>
      </c>
      <c r="E7" s="36" t="s">
        <v>42</v>
      </c>
      <c r="G7" s="36" t="s">
        <v>43</v>
      </c>
      <c r="I7" s="36" t="s">
        <v>188</v>
      </c>
      <c r="K7" s="36" t="s">
        <v>189</v>
      </c>
      <c r="M7" s="36" t="s">
        <v>190</v>
      </c>
      <c r="O7" s="36" t="s">
        <v>188</v>
      </c>
      <c r="Q7" s="36" t="s">
        <v>189</v>
      </c>
      <c r="S7" s="36" t="s">
        <v>190</v>
      </c>
    </row>
    <row r="8" spans="1:19" ht="28.5" customHeight="1" x14ac:dyDescent="0.6">
      <c r="A8" s="2" t="s">
        <v>79</v>
      </c>
      <c r="C8" s="50">
        <v>0</v>
      </c>
      <c r="D8" s="7"/>
      <c r="E8" s="7" t="s">
        <v>81</v>
      </c>
      <c r="F8" s="7"/>
      <c r="G8" s="11">
        <v>16</v>
      </c>
      <c r="H8" s="11"/>
      <c r="I8" s="50">
        <v>7272722261</v>
      </c>
      <c r="J8" s="50"/>
      <c r="K8" s="50">
        <v>0</v>
      </c>
      <c r="L8" s="50"/>
      <c r="M8" s="50">
        <f>I8+K8</f>
        <v>7272722261</v>
      </c>
      <c r="N8" s="50"/>
      <c r="O8" s="50">
        <v>48295237992</v>
      </c>
      <c r="P8" s="50"/>
      <c r="Q8" s="50">
        <v>0</v>
      </c>
      <c r="R8" s="50"/>
      <c r="S8" s="50">
        <v>48295237992</v>
      </c>
    </row>
    <row r="9" spans="1:19" ht="28.5" customHeight="1" x14ac:dyDescent="0.6">
      <c r="A9" s="2" t="s">
        <v>85</v>
      </c>
      <c r="C9" s="50">
        <v>0</v>
      </c>
      <c r="D9" s="7"/>
      <c r="E9" s="7" t="s">
        <v>87</v>
      </c>
      <c r="F9" s="7"/>
      <c r="G9" s="11">
        <v>19</v>
      </c>
      <c r="H9" s="11"/>
      <c r="I9" s="50">
        <v>5768508149</v>
      </c>
      <c r="J9" s="50"/>
      <c r="K9" s="50">
        <v>0</v>
      </c>
      <c r="L9" s="50"/>
      <c r="M9" s="50">
        <f t="shared" ref="M9:M43" si="0">I9+K9</f>
        <v>5768508149</v>
      </c>
      <c r="N9" s="50"/>
      <c r="O9" s="50">
        <v>37726575453</v>
      </c>
      <c r="P9" s="50"/>
      <c r="Q9" s="50">
        <v>0</v>
      </c>
      <c r="R9" s="50"/>
      <c r="S9" s="50">
        <v>37726575453</v>
      </c>
    </row>
    <row r="10" spans="1:19" ht="28.5" customHeight="1" x14ac:dyDescent="0.6">
      <c r="A10" s="2" t="s">
        <v>76</v>
      </c>
      <c r="C10" s="50">
        <v>0</v>
      </c>
      <c r="D10" s="7"/>
      <c r="E10" s="7" t="s">
        <v>78</v>
      </c>
      <c r="F10" s="7"/>
      <c r="G10" s="11">
        <v>17</v>
      </c>
      <c r="H10" s="11"/>
      <c r="I10" s="50">
        <v>1410048974</v>
      </c>
      <c r="J10" s="50"/>
      <c r="K10" s="50">
        <v>0</v>
      </c>
      <c r="L10" s="50"/>
      <c r="M10" s="50">
        <f t="shared" si="0"/>
        <v>1410048974</v>
      </c>
      <c r="N10" s="50"/>
      <c r="O10" s="50">
        <v>10006823025</v>
      </c>
      <c r="P10" s="50"/>
      <c r="Q10" s="50">
        <v>0</v>
      </c>
      <c r="R10" s="50"/>
      <c r="S10" s="50">
        <v>10006823025</v>
      </c>
    </row>
    <row r="11" spans="1:19" ht="28.5" customHeight="1" x14ac:dyDescent="0.6">
      <c r="A11" s="2" t="s">
        <v>191</v>
      </c>
      <c r="C11" s="50">
        <v>0</v>
      </c>
      <c r="D11" s="7"/>
      <c r="E11" s="7" t="s">
        <v>192</v>
      </c>
      <c r="F11" s="7"/>
      <c r="G11" s="11">
        <v>20</v>
      </c>
      <c r="H11" s="11"/>
      <c r="I11" s="50">
        <v>0</v>
      </c>
      <c r="J11" s="50"/>
      <c r="K11" s="50">
        <v>0</v>
      </c>
      <c r="L11" s="50"/>
      <c r="M11" s="50">
        <f t="shared" si="0"/>
        <v>0</v>
      </c>
      <c r="N11" s="50"/>
      <c r="O11" s="50">
        <v>18237259428</v>
      </c>
      <c r="P11" s="50"/>
      <c r="Q11" s="50">
        <v>0</v>
      </c>
      <c r="R11" s="50"/>
      <c r="S11" s="50">
        <v>18237259428</v>
      </c>
    </row>
    <row r="12" spans="1:19" ht="28.5" customHeight="1" x14ac:dyDescent="0.6">
      <c r="A12" s="2" t="s">
        <v>65</v>
      </c>
      <c r="C12" s="50">
        <v>0</v>
      </c>
      <c r="D12" s="7"/>
      <c r="E12" s="7" t="s">
        <v>67</v>
      </c>
      <c r="F12" s="7"/>
      <c r="G12" s="11">
        <v>15</v>
      </c>
      <c r="H12" s="11"/>
      <c r="I12" s="50">
        <v>15720345033</v>
      </c>
      <c r="J12" s="50"/>
      <c r="K12" s="50">
        <v>0</v>
      </c>
      <c r="L12" s="50"/>
      <c r="M12" s="50">
        <f t="shared" si="0"/>
        <v>15720345033</v>
      </c>
      <c r="N12" s="50"/>
      <c r="O12" s="50">
        <v>43753863767</v>
      </c>
      <c r="P12" s="50"/>
      <c r="Q12" s="50">
        <v>0</v>
      </c>
      <c r="R12" s="50"/>
      <c r="S12" s="50">
        <v>43753863767</v>
      </c>
    </row>
    <row r="13" spans="1:19" ht="28.5" customHeight="1" x14ac:dyDescent="0.6">
      <c r="A13" s="2" t="s">
        <v>68</v>
      </c>
      <c r="C13" s="50">
        <v>0</v>
      </c>
      <c r="D13" s="7"/>
      <c r="E13" s="7" t="s">
        <v>69</v>
      </c>
      <c r="F13" s="7"/>
      <c r="G13" s="11">
        <v>15</v>
      </c>
      <c r="H13" s="11"/>
      <c r="I13" s="50">
        <v>15720345033</v>
      </c>
      <c r="J13" s="50"/>
      <c r="K13" s="50">
        <v>0</v>
      </c>
      <c r="L13" s="50"/>
      <c r="M13" s="50">
        <f t="shared" si="0"/>
        <v>15720345033</v>
      </c>
      <c r="N13" s="50"/>
      <c r="O13" s="50">
        <v>28752107327</v>
      </c>
      <c r="P13" s="50"/>
      <c r="Q13" s="50">
        <v>0</v>
      </c>
      <c r="R13" s="50"/>
      <c r="S13" s="50">
        <v>28752107327</v>
      </c>
    </row>
    <row r="14" spans="1:19" ht="28.5" customHeight="1" x14ac:dyDescent="0.6">
      <c r="A14" s="2" t="s">
        <v>45</v>
      </c>
      <c r="C14" s="50">
        <v>0</v>
      </c>
      <c r="D14" s="7"/>
      <c r="E14" s="7" t="s">
        <v>48</v>
      </c>
      <c r="F14" s="7"/>
      <c r="G14" s="11">
        <v>18</v>
      </c>
      <c r="H14" s="11"/>
      <c r="I14" s="50">
        <v>2407194993</v>
      </c>
      <c r="J14" s="50"/>
      <c r="K14" s="50">
        <v>0</v>
      </c>
      <c r="L14" s="50"/>
      <c r="M14" s="50">
        <f t="shared" si="0"/>
        <v>2407194993</v>
      </c>
      <c r="N14" s="50"/>
      <c r="O14" s="50">
        <v>16275387552</v>
      </c>
      <c r="P14" s="50"/>
      <c r="Q14" s="50">
        <v>0</v>
      </c>
      <c r="R14" s="50"/>
      <c r="S14" s="50">
        <v>16275387552</v>
      </c>
    </row>
    <row r="15" spans="1:19" ht="28.5" customHeight="1" x14ac:dyDescent="0.6">
      <c r="A15" s="2" t="s">
        <v>94</v>
      </c>
      <c r="C15" s="50">
        <v>0</v>
      </c>
      <c r="D15" s="7"/>
      <c r="E15" s="7" t="s">
        <v>97</v>
      </c>
      <c r="F15" s="7"/>
      <c r="G15" s="11">
        <v>18</v>
      </c>
      <c r="H15" s="11"/>
      <c r="I15" s="50">
        <v>9858082190</v>
      </c>
      <c r="J15" s="50"/>
      <c r="K15" s="50">
        <v>0</v>
      </c>
      <c r="L15" s="50"/>
      <c r="M15" s="50">
        <f t="shared" si="0"/>
        <v>9858082190</v>
      </c>
      <c r="N15" s="50"/>
      <c r="O15" s="50">
        <v>9858082190</v>
      </c>
      <c r="P15" s="50"/>
      <c r="Q15" s="50">
        <v>0</v>
      </c>
      <c r="R15" s="50"/>
      <c r="S15" s="50">
        <v>9858082190</v>
      </c>
    </row>
    <row r="16" spans="1:19" ht="28.5" customHeight="1" x14ac:dyDescent="0.6">
      <c r="A16" s="2" t="s">
        <v>98</v>
      </c>
      <c r="C16" s="50">
        <v>0</v>
      </c>
      <c r="D16" s="7"/>
      <c r="E16" s="7" t="s">
        <v>100</v>
      </c>
      <c r="F16" s="7"/>
      <c r="G16" s="11">
        <v>18</v>
      </c>
      <c r="H16" s="11"/>
      <c r="I16" s="50">
        <v>50194513140</v>
      </c>
      <c r="J16" s="50"/>
      <c r="K16" s="50">
        <v>0</v>
      </c>
      <c r="L16" s="50"/>
      <c r="M16" s="50">
        <f t="shared" si="0"/>
        <v>50194513140</v>
      </c>
      <c r="N16" s="50"/>
      <c r="O16" s="50">
        <v>50194513140</v>
      </c>
      <c r="P16" s="50"/>
      <c r="Q16" s="50">
        <v>0</v>
      </c>
      <c r="R16" s="50"/>
      <c r="S16" s="50">
        <v>50194513140</v>
      </c>
    </row>
    <row r="17" spans="1:19" ht="28.5" customHeight="1" x14ac:dyDescent="0.6">
      <c r="A17" s="2" t="s">
        <v>91</v>
      </c>
      <c r="C17" s="50">
        <v>0</v>
      </c>
      <c r="D17" s="7"/>
      <c r="E17" s="7" t="s">
        <v>93</v>
      </c>
      <c r="F17" s="7"/>
      <c r="G17" s="11">
        <v>18.5</v>
      </c>
      <c r="H17" s="11"/>
      <c r="I17" s="50">
        <v>938652</v>
      </c>
      <c r="J17" s="50"/>
      <c r="K17" s="50">
        <v>0</v>
      </c>
      <c r="L17" s="50"/>
      <c r="M17" s="50">
        <f t="shared" si="0"/>
        <v>938652</v>
      </c>
      <c r="N17" s="50"/>
      <c r="O17" s="50">
        <v>938652</v>
      </c>
      <c r="P17" s="50"/>
      <c r="Q17" s="50">
        <v>0</v>
      </c>
      <c r="R17" s="50"/>
      <c r="S17" s="50">
        <v>938652</v>
      </c>
    </row>
    <row r="18" spans="1:19" ht="28.5" customHeight="1" x14ac:dyDescent="0.6">
      <c r="A18" s="2" t="s">
        <v>73</v>
      </c>
      <c r="C18" s="50">
        <v>0</v>
      </c>
      <c r="D18" s="7"/>
      <c r="E18" s="7" t="s">
        <v>75</v>
      </c>
      <c r="F18" s="7"/>
      <c r="G18" s="11">
        <v>15</v>
      </c>
      <c r="H18" s="11"/>
      <c r="I18" s="50">
        <v>12922421</v>
      </c>
      <c r="J18" s="50"/>
      <c r="K18" s="50">
        <v>0</v>
      </c>
      <c r="L18" s="50"/>
      <c r="M18" s="50">
        <f t="shared" si="0"/>
        <v>12922421</v>
      </c>
      <c r="N18" s="50"/>
      <c r="O18" s="50">
        <v>34665671</v>
      </c>
      <c r="P18" s="50"/>
      <c r="Q18" s="50">
        <v>0</v>
      </c>
      <c r="R18" s="50"/>
      <c r="S18" s="50">
        <v>34665671</v>
      </c>
    </row>
    <row r="19" spans="1:19" ht="28.5" customHeight="1" x14ac:dyDescent="0.6">
      <c r="A19" s="2" t="s">
        <v>70</v>
      </c>
      <c r="C19" s="50">
        <v>0</v>
      </c>
      <c r="D19" s="7"/>
      <c r="E19" s="7" t="s">
        <v>72</v>
      </c>
      <c r="F19" s="7"/>
      <c r="G19" s="11">
        <v>17</v>
      </c>
      <c r="H19" s="11"/>
      <c r="I19" s="50">
        <v>24478147861</v>
      </c>
      <c r="J19" s="50"/>
      <c r="K19" s="50">
        <v>0</v>
      </c>
      <c r="L19" s="50"/>
      <c r="M19" s="50">
        <f t="shared" si="0"/>
        <v>24478147861</v>
      </c>
      <c r="N19" s="50"/>
      <c r="O19" s="50">
        <v>128779787684</v>
      </c>
      <c r="P19" s="50"/>
      <c r="Q19" s="50">
        <v>0</v>
      </c>
      <c r="R19" s="50"/>
      <c r="S19" s="50">
        <v>128779787684</v>
      </c>
    </row>
    <row r="20" spans="1:19" ht="28.5" customHeight="1" x14ac:dyDescent="0.6">
      <c r="A20" s="2" t="s">
        <v>82</v>
      </c>
      <c r="C20" s="50">
        <v>0</v>
      </c>
      <c r="D20" s="7"/>
      <c r="E20" s="7" t="s">
        <v>84</v>
      </c>
      <c r="F20" s="7"/>
      <c r="G20" s="11">
        <v>18</v>
      </c>
      <c r="H20" s="11"/>
      <c r="I20" s="50">
        <v>22011715</v>
      </c>
      <c r="J20" s="50"/>
      <c r="K20" s="50">
        <v>0</v>
      </c>
      <c r="L20" s="50"/>
      <c r="M20" s="50">
        <f t="shared" si="0"/>
        <v>22011715</v>
      </c>
      <c r="N20" s="50"/>
      <c r="O20" s="50">
        <v>156177408</v>
      </c>
      <c r="P20" s="50"/>
      <c r="Q20" s="50">
        <v>0</v>
      </c>
      <c r="R20" s="50"/>
      <c r="S20" s="50">
        <v>156177408</v>
      </c>
    </row>
    <row r="21" spans="1:19" ht="28.5" customHeight="1" x14ac:dyDescent="0.6">
      <c r="A21" s="2" t="s">
        <v>122</v>
      </c>
      <c r="C21" s="44">
        <v>27</v>
      </c>
      <c r="D21" s="7"/>
      <c r="E21" s="11">
        <v>0</v>
      </c>
      <c r="F21" s="7"/>
      <c r="G21" s="11">
        <v>0</v>
      </c>
      <c r="H21" s="11"/>
      <c r="I21" s="50">
        <v>5404</v>
      </c>
      <c r="J21" s="50"/>
      <c r="K21" s="50">
        <v>0</v>
      </c>
      <c r="L21" s="50"/>
      <c r="M21" s="50">
        <f t="shared" si="0"/>
        <v>5404</v>
      </c>
      <c r="N21" s="50"/>
      <c r="O21" s="50">
        <v>165999</v>
      </c>
      <c r="P21" s="50"/>
      <c r="Q21" s="50">
        <v>0</v>
      </c>
      <c r="R21" s="50"/>
      <c r="S21" s="50">
        <v>165999</v>
      </c>
    </row>
    <row r="22" spans="1:19" ht="28.5" customHeight="1" x14ac:dyDescent="0.6">
      <c r="A22" s="2" t="s">
        <v>130</v>
      </c>
      <c r="C22" s="44">
        <v>30</v>
      </c>
      <c r="D22" s="7"/>
      <c r="E22" s="11">
        <v>0</v>
      </c>
      <c r="F22" s="7"/>
      <c r="G22" s="11">
        <v>0</v>
      </c>
      <c r="H22" s="11"/>
      <c r="I22" s="50">
        <v>23401395</v>
      </c>
      <c r="J22" s="50"/>
      <c r="K22" s="50">
        <v>0</v>
      </c>
      <c r="L22" s="50"/>
      <c r="M22" s="50">
        <f t="shared" si="0"/>
        <v>23401395</v>
      </c>
      <c r="N22" s="50"/>
      <c r="O22" s="50">
        <v>42891054</v>
      </c>
      <c r="P22" s="50"/>
      <c r="Q22" s="50">
        <v>0</v>
      </c>
      <c r="R22" s="50"/>
      <c r="S22" s="50">
        <v>42891054</v>
      </c>
    </row>
    <row r="23" spans="1:19" ht="28.5" customHeight="1" x14ac:dyDescent="0.6">
      <c r="A23" s="2" t="s">
        <v>134</v>
      </c>
      <c r="C23" s="44">
        <v>31</v>
      </c>
      <c r="D23" s="7"/>
      <c r="E23" s="11">
        <v>0</v>
      </c>
      <c r="F23" s="7"/>
      <c r="G23" s="11">
        <v>0</v>
      </c>
      <c r="H23" s="11"/>
      <c r="I23" s="50">
        <v>5630</v>
      </c>
      <c r="J23" s="50"/>
      <c r="K23" s="50">
        <v>0</v>
      </c>
      <c r="L23" s="50"/>
      <c r="M23" s="50">
        <f t="shared" si="0"/>
        <v>5630</v>
      </c>
      <c r="N23" s="50"/>
      <c r="O23" s="50">
        <v>11677958</v>
      </c>
      <c r="P23" s="50"/>
      <c r="Q23" s="50">
        <v>0</v>
      </c>
      <c r="R23" s="50"/>
      <c r="S23" s="50">
        <v>11677958</v>
      </c>
    </row>
    <row r="24" spans="1:19" ht="28.5" customHeight="1" x14ac:dyDescent="0.6">
      <c r="A24" s="2" t="s">
        <v>134</v>
      </c>
      <c r="C24" s="44">
        <v>31</v>
      </c>
      <c r="D24" s="7"/>
      <c r="E24" s="11">
        <v>0</v>
      </c>
      <c r="F24" s="7"/>
      <c r="G24" s="11">
        <v>20</v>
      </c>
      <c r="H24" s="11"/>
      <c r="I24" s="50">
        <v>0</v>
      </c>
      <c r="J24" s="50"/>
      <c r="K24" s="50">
        <v>0</v>
      </c>
      <c r="L24" s="50"/>
      <c r="M24" s="50">
        <f t="shared" si="0"/>
        <v>0</v>
      </c>
      <c r="N24" s="50"/>
      <c r="O24" s="50">
        <v>191780832</v>
      </c>
      <c r="P24" s="50"/>
      <c r="Q24" s="50">
        <v>0</v>
      </c>
      <c r="R24" s="50"/>
      <c r="S24" s="50">
        <v>191780832</v>
      </c>
    </row>
    <row r="25" spans="1:19" ht="28.5" customHeight="1" x14ac:dyDescent="0.6">
      <c r="A25" s="2" t="s">
        <v>134</v>
      </c>
      <c r="C25" s="44">
        <v>31</v>
      </c>
      <c r="D25" s="7"/>
      <c r="E25" s="11">
        <v>0</v>
      </c>
      <c r="F25" s="7"/>
      <c r="G25" s="11">
        <v>20</v>
      </c>
      <c r="H25" s="11"/>
      <c r="I25" s="50">
        <v>0</v>
      </c>
      <c r="J25" s="50"/>
      <c r="K25" s="50">
        <v>0</v>
      </c>
      <c r="L25" s="50"/>
      <c r="M25" s="50">
        <f t="shared" si="0"/>
        <v>0</v>
      </c>
      <c r="N25" s="50"/>
      <c r="O25" s="50">
        <v>191780832</v>
      </c>
      <c r="P25" s="50"/>
      <c r="Q25" s="50">
        <v>0</v>
      </c>
      <c r="R25" s="50"/>
      <c r="S25" s="50">
        <v>191780832</v>
      </c>
    </row>
    <row r="26" spans="1:19" ht="28.5" customHeight="1" x14ac:dyDescent="0.6">
      <c r="A26" s="2" t="s">
        <v>136</v>
      </c>
      <c r="C26" s="44">
        <v>30</v>
      </c>
      <c r="D26" s="7"/>
      <c r="E26" s="11">
        <v>0</v>
      </c>
      <c r="F26" s="7"/>
      <c r="G26" s="11">
        <v>0</v>
      </c>
      <c r="H26" s="11"/>
      <c r="I26" s="50">
        <v>8440</v>
      </c>
      <c r="J26" s="50"/>
      <c r="K26" s="50">
        <v>0</v>
      </c>
      <c r="L26" s="50"/>
      <c r="M26" s="50">
        <f t="shared" si="0"/>
        <v>8440</v>
      </c>
      <c r="N26" s="50"/>
      <c r="O26" s="50">
        <v>73898</v>
      </c>
      <c r="P26" s="50"/>
      <c r="Q26" s="50">
        <v>0</v>
      </c>
      <c r="R26" s="50"/>
      <c r="S26" s="50">
        <v>73898</v>
      </c>
    </row>
    <row r="27" spans="1:19" ht="28.5" customHeight="1" x14ac:dyDescent="0.6">
      <c r="A27" s="2" t="s">
        <v>138</v>
      </c>
      <c r="C27" s="44">
        <v>30</v>
      </c>
      <c r="D27" s="7"/>
      <c r="E27" s="11">
        <v>0</v>
      </c>
      <c r="F27" s="7"/>
      <c r="G27" s="11">
        <v>0</v>
      </c>
      <c r="H27" s="11"/>
      <c r="I27" s="50">
        <v>0</v>
      </c>
      <c r="J27" s="50"/>
      <c r="K27" s="50">
        <v>0</v>
      </c>
      <c r="L27" s="50"/>
      <c r="M27" s="50">
        <f t="shared" si="0"/>
        <v>0</v>
      </c>
      <c r="N27" s="50"/>
      <c r="O27" s="50">
        <v>126137</v>
      </c>
      <c r="P27" s="50"/>
      <c r="Q27" s="50">
        <v>0</v>
      </c>
      <c r="R27" s="50"/>
      <c r="S27" s="50">
        <v>126137</v>
      </c>
    </row>
    <row r="28" spans="1:19" ht="28.5" customHeight="1" x14ac:dyDescent="0.6">
      <c r="A28" s="2" t="s">
        <v>141</v>
      </c>
      <c r="C28" s="44">
        <v>30</v>
      </c>
      <c r="D28" s="7"/>
      <c r="E28" s="11">
        <v>0</v>
      </c>
      <c r="F28" s="7"/>
      <c r="G28" s="11">
        <v>0</v>
      </c>
      <c r="H28" s="11"/>
      <c r="I28" s="50">
        <v>4925</v>
      </c>
      <c r="J28" s="50"/>
      <c r="K28" s="50">
        <v>0</v>
      </c>
      <c r="L28" s="50"/>
      <c r="M28" s="50">
        <f t="shared" si="0"/>
        <v>4925</v>
      </c>
      <c r="N28" s="50"/>
      <c r="O28" s="50">
        <v>9850</v>
      </c>
      <c r="P28" s="50"/>
      <c r="Q28" s="50">
        <v>0</v>
      </c>
      <c r="R28" s="50"/>
      <c r="S28" s="50">
        <v>9850</v>
      </c>
    </row>
    <row r="29" spans="1:19" ht="28.5" customHeight="1" x14ac:dyDescent="0.6">
      <c r="A29" s="2" t="s">
        <v>138</v>
      </c>
      <c r="C29" s="44">
        <v>31</v>
      </c>
      <c r="D29" s="7"/>
      <c r="E29" s="11">
        <v>0</v>
      </c>
      <c r="F29" s="7"/>
      <c r="G29" s="11">
        <v>20</v>
      </c>
      <c r="H29" s="11"/>
      <c r="I29" s="50">
        <v>5675293132</v>
      </c>
      <c r="J29" s="50"/>
      <c r="K29" s="50">
        <v>0</v>
      </c>
      <c r="L29" s="50"/>
      <c r="M29" s="50">
        <f t="shared" si="0"/>
        <v>5675293132</v>
      </c>
      <c r="N29" s="50"/>
      <c r="O29" s="50">
        <v>41315638327</v>
      </c>
      <c r="P29" s="50"/>
      <c r="Q29" s="50">
        <v>0</v>
      </c>
      <c r="R29" s="50"/>
      <c r="S29" s="50">
        <v>41315638327</v>
      </c>
    </row>
    <row r="30" spans="1:19" ht="28.5" customHeight="1" x14ac:dyDescent="0.6">
      <c r="A30" s="2" t="s">
        <v>134</v>
      </c>
      <c r="C30" s="44">
        <v>14</v>
      </c>
      <c r="D30" s="7"/>
      <c r="E30" s="11">
        <v>0</v>
      </c>
      <c r="F30" s="7"/>
      <c r="G30" s="11">
        <v>18</v>
      </c>
      <c r="H30" s="11"/>
      <c r="I30" s="50">
        <v>7047616415</v>
      </c>
      <c r="J30" s="50"/>
      <c r="K30" s="50">
        <v>0</v>
      </c>
      <c r="L30" s="50"/>
      <c r="M30" s="50">
        <f t="shared" si="0"/>
        <v>7047616415</v>
      </c>
      <c r="N30" s="50"/>
      <c r="O30" s="50">
        <v>48651287602</v>
      </c>
      <c r="P30" s="50"/>
      <c r="Q30" s="50">
        <v>28059028</v>
      </c>
      <c r="R30" s="50"/>
      <c r="S30" s="50">
        <v>48623228574</v>
      </c>
    </row>
    <row r="31" spans="1:19" ht="28.5" customHeight="1" x14ac:dyDescent="0.6">
      <c r="A31" s="2" t="s">
        <v>173</v>
      </c>
      <c r="C31" s="44">
        <v>5</v>
      </c>
      <c r="D31" s="7"/>
      <c r="E31" s="11">
        <v>0</v>
      </c>
      <c r="F31" s="7"/>
      <c r="G31" s="11">
        <v>18</v>
      </c>
      <c r="H31" s="11"/>
      <c r="I31" s="50">
        <v>0</v>
      </c>
      <c r="J31" s="50"/>
      <c r="K31" s="50">
        <v>0</v>
      </c>
      <c r="L31" s="50"/>
      <c r="M31" s="50">
        <f t="shared" si="0"/>
        <v>0</v>
      </c>
      <c r="N31" s="50"/>
      <c r="O31" s="50">
        <v>38633424538</v>
      </c>
      <c r="P31" s="50"/>
      <c r="Q31" s="50">
        <v>2635546</v>
      </c>
      <c r="R31" s="50"/>
      <c r="S31" s="50">
        <v>38630788992</v>
      </c>
    </row>
    <row r="32" spans="1:19" ht="28.5" customHeight="1" x14ac:dyDescent="0.6">
      <c r="A32" s="2" t="s">
        <v>134</v>
      </c>
      <c r="C32" s="44">
        <v>6</v>
      </c>
      <c r="D32" s="7"/>
      <c r="E32" s="11">
        <v>0</v>
      </c>
      <c r="F32" s="7"/>
      <c r="G32" s="11">
        <v>19</v>
      </c>
      <c r="H32" s="11"/>
      <c r="I32" s="50">
        <v>2259178072</v>
      </c>
      <c r="J32" s="50"/>
      <c r="K32" s="50">
        <v>0</v>
      </c>
      <c r="L32" s="50"/>
      <c r="M32" s="50">
        <f t="shared" si="0"/>
        <v>2259178072</v>
      </c>
      <c r="N32" s="50"/>
      <c r="O32" s="50">
        <v>15158356096</v>
      </c>
      <c r="P32" s="50"/>
      <c r="Q32" s="50">
        <v>5672656</v>
      </c>
      <c r="R32" s="50"/>
      <c r="S32" s="50">
        <v>15152683440</v>
      </c>
    </row>
    <row r="33" spans="1:19" ht="28.5" customHeight="1" x14ac:dyDescent="0.6">
      <c r="A33" s="2" t="s">
        <v>134</v>
      </c>
      <c r="C33" s="44">
        <v>19</v>
      </c>
      <c r="D33" s="7"/>
      <c r="E33" s="11">
        <v>0</v>
      </c>
      <c r="F33" s="7"/>
      <c r="G33" s="11">
        <v>18</v>
      </c>
      <c r="H33" s="11"/>
      <c r="I33" s="50">
        <v>10690815087</v>
      </c>
      <c r="J33" s="50"/>
      <c r="K33" s="50">
        <v>-97979</v>
      </c>
      <c r="L33" s="50"/>
      <c r="M33" s="50">
        <f t="shared" si="0"/>
        <v>10690717108</v>
      </c>
      <c r="N33" s="50"/>
      <c r="O33" s="50">
        <v>56920547944</v>
      </c>
      <c r="P33" s="50"/>
      <c r="Q33" s="50">
        <v>41658530</v>
      </c>
      <c r="R33" s="50"/>
      <c r="S33" s="50">
        <v>56878889414</v>
      </c>
    </row>
    <row r="34" spans="1:19" ht="28.5" customHeight="1" x14ac:dyDescent="0.6">
      <c r="A34" s="2" t="s">
        <v>155</v>
      </c>
      <c r="C34" s="44">
        <v>28</v>
      </c>
      <c r="D34" s="7"/>
      <c r="E34" s="11">
        <v>0</v>
      </c>
      <c r="F34" s="7"/>
      <c r="G34" s="11">
        <v>8</v>
      </c>
      <c r="H34" s="11"/>
      <c r="I34" s="50">
        <v>6047590</v>
      </c>
      <c r="J34" s="50"/>
      <c r="K34" s="50">
        <v>36888</v>
      </c>
      <c r="L34" s="50"/>
      <c r="M34" s="50">
        <f t="shared" si="0"/>
        <v>6084478</v>
      </c>
      <c r="N34" s="50"/>
      <c r="O34" s="50">
        <v>8330124</v>
      </c>
      <c r="P34" s="50"/>
      <c r="Q34" s="50">
        <v>50789</v>
      </c>
      <c r="R34" s="50"/>
      <c r="S34" s="50">
        <v>8279335</v>
      </c>
    </row>
    <row r="35" spans="1:19" ht="28.5" customHeight="1" x14ac:dyDescent="0.6">
      <c r="A35" s="2" t="s">
        <v>155</v>
      </c>
      <c r="C35" s="44">
        <v>28</v>
      </c>
      <c r="D35" s="7"/>
      <c r="E35" s="11">
        <v>0</v>
      </c>
      <c r="F35" s="7"/>
      <c r="G35" s="11">
        <v>20</v>
      </c>
      <c r="H35" s="11"/>
      <c r="I35" s="50">
        <v>7780821901</v>
      </c>
      <c r="J35" s="50"/>
      <c r="K35" s="50">
        <v>-7824409</v>
      </c>
      <c r="L35" s="50"/>
      <c r="M35" s="50">
        <f t="shared" si="0"/>
        <v>7772997492</v>
      </c>
      <c r="N35" s="50"/>
      <c r="O35" s="50">
        <v>43178082106</v>
      </c>
      <c r="P35" s="50"/>
      <c r="Q35" s="50">
        <v>9066378</v>
      </c>
      <c r="R35" s="50"/>
      <c r="S35" s="50">
        <v>43169015728</v>
      </c>
    </row>
    <row r="36" spans="1:19" ht="28.5" customHeight="1" x14ac:dyDescent="0.6">
      <c r="A36" s="2" t="s">
        <v>161</v>
      </c>
      <c r="C36" s="44">
        <v>11</v>
      </c>
      <c r="D36" s="7"/>
      <c r="E36" s="11">
        <v>0</v>
      </c>
      <c r="F36" s="7"/>
      <c r="G36" s="11">
        <v>22</v>
      </c>
      <c r="H36" s="11"/>
      <c r="I36" s="50">
        <v>0</v>
      </c>
      <c r="J36" s="50"/>
      <c r="K36" s="50">
        <v>0</v>
      </c>
      <c r="L36" s="50"/>
      <c r="M36" s="50">
        <f t="shared" si="0"/>
        <v>0</v>
      </c>
      <c r="N36" s="50"/>
      <c r="O36" s="50">
        <v>1133150684</v>
      </c>
      <c r="P36" s="50"/>
      <c r="Q36" s="50">
        <v>0</v>
      </c>
      <c r="R36" s="50"/>
      <c r="S36" s="50">
        <v>1133150684</v>
      </c>
    </row>
    <row r="37" spans="1:19" ht="28.5" customHeight="1" x14ac:dyDescent="0.6">
      <c r="A37" s="2" t="s">
        <v>161</v>
      </c>
      <c r="C37" s="44">
        <v>11</v>
      </c>
      <c r="D37" s="7"/>
      <c r="E37" s="11">
        <v>0</v>
      </c>
      <c r="F37" s="7"/>
      <c r="G37" s="11">
        <v>0</v>
      </c>
      <c r="H37" s="11"/>
      <c r="I37" s="50">
        <v>6369</v>
      </c>
      <c r="J37" s="50"/>
      <c r="K37" s="50">
        <v>0</v>
      </c>
      <c r="L37" s="50"/>
      <c r="M37" s="50">
        <f t="shared" si="0"/>
        <v>6369</v>
      </c>
      <c r="N37" s="50"/>
      <c r="O37" s="50">
        <v>6369</v>
      </c>
      <c r="P37" s="50"/>
      <c r="Q37" s="50">
        <v>0</v>
      </c>
      <c r="R37" s="50"/>
      <c r="S37" s="50">
        <v>6369</v>
      </c>
    </row>
    <row r="38" spans="1:19" ht="28.5" customHeight="1" x14ac:dyDescent="0.6">
      <c r="A38" s="2" t="s">
        <v>164</v>
      </c>
      <c r="C38" s="44">
        <v>7</v>
      </c>
      <c r="D38" s="7"/>
      <c r="E38" s="11">
        <v>0</v>
      </c>
      <c r="F38" s="7"/>
      <c r="G38" s="11">
        <v>20</v>
      </c>
      <c r="H38" s="11"/>
      <c r="I38" s="50">
        <v>8767123314</v>
      </c>
      <c r="J38" s="50"/>
      <c r="K38" s="50">
        <v>-50248250</v>
      </c>
      <c r="L38" s="50"/>
      <c r="M38" s="50">
        <f t="shared" si="0"/>
        <v>8716875064</v>
      </c>
      <c r="N38" s="50"/>
      <c r="O38" s="50">
        <v>38904109589</v>
      </c>
      <c r="P38" s="50"/>
      <c r="Q38" s="50">
        <v>0</v>
      </c>
      <c r="R38" s="50"/>
      <c r="S38" s="50">
        <v>38904109589</v>
      </c>
    </row>
    <row r="39" spans="1:19" ht="28.5" customHeight="1" x14ac:dyDescent="0.6">
      <c r="A39" s="2" t="s">
        <v>164</v>
      </c>
      <c r="C39" s="44">
        <v>9</v>
      </c>
      <c r="D39" s="7"/>
      <c r="E39" s="11">
        <v>0</v>
      </c>
      <c r="F39" s="7"/>
      <c r="G39" s="11">
        <v>20</v>
      </c>
      <c r="H39" s="11"/>
      <c r="I39" s="50">
        <v>4821917808</v>
      </c>
      <c r="J39" s="50"/>
      <c r="K39" s="50">
        <v>-32536114</v>
      </c>
      <c r="L39" s="50"/>
      <c r="M39" s="50">
        <f t="shared" si="0"/>
        <v>4789381694</v>
      </c>
      <c r="N39" s="50"/>
      <c r="O39" s="50">
        <v>20794520547</v>
      </c>
      <c r="P39" s="50"/>
      <c r="Q39" s="50">
        <v>0</v>
      </c>
      <c r="R39" s="50"/>
      <c r="S39" s="50">
        <v>20794520547</v>
      </c>
    </row>
    <row r="40" spans="1:19" ht="28.5" customHeight="1" x14ac:dyDescent="0.6">
      <c r="A40" s="2" t="s">
        <v>161</v>
      </c>
      <c r="C40" s="44">
        <v>5</v>
      </c>
      <c r="D40" s="7"/>
      <c r="E40" s="11">
        <v>0</v>
      </c>
      <c r="F40" s="7"/>
      <c r="G40" s="11">
        <v>21</v>
      </c>
      <c r="H40" s="11"/>
      <c r="I40" s="50">
        <v>48748767106</v>
      </c>
      <c r="J40" s="50"/>
      <c r="K40" s="50">
        <v>-57175100</v>
      </c>
      <c r="L40" s="50"/>
      <c r="M40" s="50">
        <f t="shared" si="0"/>
        <v>48691592006</v>
      </c>
      <c r="N40" s="50"/>
      <c r="O40" s="50">
        <v>100356986262</v>
      </c>
      <c r="P40" s="50"/>
      <c r="Q40" s="50">
        <v>90861043</v>
      </c>
      <c r="R40" s="50"/>
      <c r="S40" s="50">
        <v>100266125219</v>
      </c>
    </row>
    <row r="41" spans="1:19" ht="28.5" customHeight="1" x14ac:dyDescent="0.6">
      <c r="A41" s="2" t="s">
        <v>173</v>
      </c>
      <c r="C41" s="44">
        <v>31</v>
      </c>
      <c r="D41" s="7"/>
      <c r="E41" s="11">
        <v>0</v>
      </c>
      <c r="F41" s="7"/>
      <c r="G41" s="11">
        <v>18</v>
      </c>
      <c r="H41" s="11"/>
      <c r="I41" s="50">
        <v>7338082168</v>
      </c>
      <c r="J41" s="50"/>
      <c r="K41" s="50">
        <v>0</v>
      </c>
      <c r="L41" s="50"/>
      <c r="M41" s="50">
        <f t="shared" si="0"/>
        <v>7338082168</v>
      </c>
      <c r="N41" s="50"/>
      <c r="O41" s="50">
        <v>13255890368</v>
      </c>
      <c r="P41" s="50"/>
      <c r="Q41" s="50">
        <v>0</v>
      </c>
      <c r="R41" s="50"/>
      <c r="S41" s="50">
        <v>13255890368</v>
      </c>
    </row>
    <row r="42" spans="1:19" ht="28.5" customHeight="1" x14ac:dyDescent="0.6">
      <c r="A42" s="2" t="s">
        <v>161</v>
      </c>
      <c r="C42" s="44">
        <v>13</v>
      </c>
      <c r="D42" s="7"/>
      <c r="E42" s="11">
        <v>0</v>
      </c>
      <c r="F42" s="7"/>
      <c r="G42" s="11">
        <v>21</v>
      </c>
      <c r="H42" s="11"/>
      <c r="I42" s="50">
        <v>26717753403</v>
      </c>
      <c r="J42" s="50"/>
      <c r="K42" s="50">
        <v>28335800</v>
      </c>
      <c r="L42" s="50"/>
      <c r="M42" s="50">
        <f t="shared" si="0"/>
        <v>26746089203</v>
      </c>
      <c r="N42" s="50"/>
      <c r="O42" s="50">
        <v>42231287637</v>
      </c>
      <c r="P42" s="50"/>
      <c r="Q42" s="50">
        <v>143507117</v>
      </c>
      <c r="R42" s="50"/>
      <c r="S42" s="50">
        <v>42087780520</v>
      </c>
    </row>
    <row r="43" spans="1:19" ht="28.5" customHeight="1" x14ac:dyDescent="0.6">
      <c r="A43" s="2" t="s">
        <v>164</v>
      </c>
      <c r="C43" s="44">
        <v>3</v>
      </c>
      <c r="D43" s="7"/>
      <c r="E43" s="11">
        <v>0</v>
      </c>
      <c r="F43" s="7"/>
      <c r="G43" s="11">
        <v>20</v>
      </c>
      <c r="H43" s="11"/>
      <c r="I43" s="50">
        <v>23013698624</v>
      </c>
      <c r="J43" s="50"/>
      <c r="K43" s="50">
        <v>37768652</v>
      </c>
      <c r="L43" s="50"/>
      <c r="M43" s="50">
        <f t="shared" si="0"/>
        <v>23051467276</v>
      </c>
      <c r="N43" s="50"/>
      <c r="O43" s="50">
        <v>23013698624</v>
      </c>
      <c r="P43" s="50"/>
      <c r="Q43" s="50">
        <v>37768652</v>
      </c>
      <c r="R43" s="50"/>
      <c r="S43" s="50">
        <v>22975929972</v>
      </c>
    </row>
    <row r="44" spans="1:19" ht="28.5" customHeight="1" thickBot="1" x14ac:dyDescent="0.65">
      <c r="C44" s="7"/>
      <c r="D44" s="7"/>
      <c r="E44" s="7"/>
      <c r="F44" s="7"/>
      <c r="G44" s="7"/>
      <c r="H44" s="7"/>
      <c r="I44" s="51">
        <f>SUM(I8:I43)</f>
        <v>285756327205</v>
      </c>
      <c r="J44" s="43"/>
      <c r="K44" s="51">
        <f>SUM(K21:K43)</f>
        <v>-81740512</v>
      </c>
      <c r="L44" s="43"/>
      <c r="M44" s="51">
        <f>SUM(M8:M43)</f>
        <v>285674586693</v>
      </c>
      <c r="N44" s="43"/>
      <c r="O44" s="51">
        <f>SUM(O8:O43)</f>
        <v>876065242666</v>
      </c>
      <c r="P44" s="43"/>
      <c r="Q44" s="51">
        <f>SUM(Q21:Q43)</f>
        <v>359279739</v>
      </c>
      <c r="R44" s="43"/>
      <c r="S44" s="51">
        <f>SUM(S8:S43)</f>
        <v>875705962927</v>
      </c>
    </row>
    <row r="45" spans="1:19" ht="27.75" thickTop="1" x14ac:dyDescent="0.6">
      <c r="C45" s="7"/>
      <c r="D45" s="7"/>
      <c r="E45" s="7"/>
      <c r="F45" s="7"/>
      <c r="G45" s="7"/>
      <c r="H45" s="7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x14ac:dyDescent="0.4">
      <c r="O46" s="13"/>
    </row>
    <row r="47" spans="1:19" x14ac:dyDescent="0.4">
      <c r="M47" s="10"/>
      <c r="O47" s="16"/>
    </row>
    <row r="48" spans="1:19" x14ac:dyDescent="0.4">
      <c r="O48" s="17"/>
    </row>
    <row r="49" spans="15:15" x14ac:dyDescent="0.4">
      <c r="O49" s="16"/>
    </row>
    <row r="50" spans="15:15" x14ac:dyDescent="0.4">
      <c r="O50" s="1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38" right="0.34" top="0.75" bottom="0.75" header="0.3" footer="0.3"/>
  <pageSetup scale="44" orientation="portrait" r:id="rId1"/>
  <ignoredErrors>
    <ignoredError sqref="Q44 K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0"/>
  <sheetViews>
    <sheetView rightToLeft="1" view="pageBreakPreview" zoomScale="93" zoomScaleNormal="100" zoomScaleSheetLayoutView="93" workbookViewId="0">
      <selection activeCell="E8" sqref="E8:S19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4.5703125" style="1" customWidth="1"/>
    <col min="4" max="4" width="1" style="1" customWidth="1"/>
    <col min="5" max="5" width="23.42578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27.75" x14ac:dyDescent="0.4">
      <c r="A3" s="36" t="s">
        <v>182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27.75" x14ac:dyDescent="0.4">
      <c r="A4" s="36" t="s">
        <v>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6" spans="1:19" ht="27.75" x14ac:dyDescent="0.4">
      <c r="A6" s="36" t="s">
        <v>3</v>
      </c>
      <c r="C6" s="36" t="s">
        <v>193</v>
      </c>
      <c r="D6" s="36" t="s">
        <v>193</v>
      </c>
      <c r="E6" s="36" t="s">
        <v>193</v>
      </c>
      <c r="F6" s="36" t="s">
        <v>193</v>
      </c>
      <c r="G6" s="36" t="s">
        <v>193</v>
      </c>
      <c r="I6" s="36" t="s">
        <v>184</v>
      </c>
      <c r="J6" s="36" t="s">
        <v>184</v>
      </c>
      <c r="K6" s="36" t="s">
        <v>184</v>
      </c>
      <c r="L6" s="36" t="s">
        <v>184</v>
      </c>
      <c r="M6" s="36" t="s">
        <v>184</v>
      </c>
      <c r="O6" s="36" t="s">
        <v>185</v>
      </c>
      <c r="P6" s="36" t="s">
        <v>185</v>
      </c>
      <c r="Q6" s="36" t="s">
        <v>185</v>
      </c>
      <c r="R6" s="36" t="s">
        <v>185</v>
      </c>
      <c r="S6" s="36" t="s">
        <v>185</v>
      </c>
    </row>
    <row r="7" spans="1:19" ht="73.5" customHeight="1" x14ac:dyDescent="0.4">
      <c r="A7" s="36" t="s">
        <v>3</v>
      </c>
      <c r="C7" s="36" t="s">
        <v>194</v>
      </c>
      <c r="E7" s="37" t="s">
        <v>264</v>
      </c>
      <c r="G7" s="37" t="s">
        <v>265</v>
      </c>
      <c r="I7" s="37" t="s">
        <v>266</v>
      </c>
      <c r="K7" s="36" t="s">
        <v>189</v>
      </c>
      <c r="M7" s="37" t="s">
        <v>263</v>
      </c>
      <c r="O7" s="37" t="s">
        <v>266</v>
      </c>
      <c r="Q7" s="36" t="s">
        <v>189</v>
      </c>
      <c r="S7" s="37" t="s">
        <v>267</v>
      </c>
    </row>
    <row r="8" spans="1:19" ht="23.25" customHeight="1" x14ac:dyDescent="0.6">
      <c r="A8" s="2" t="s">
        <v>195</v>
      </c>
      <c r="C8" s="1" t="s">
        <v>196</v>
      </c>
      <c r="E8" s="44">
        <v>1389403</v>
      </c>
      <c r="F8" s="43"/>
      <c r="G8" s="44">
        <v>350</v>
      </c>
      <c r="H8" s="43"/>
      <c r="I8" s="44">
        <v>0</v>
      </c>
      <c r="J8" s="43"/>
      <c r="K8" s="44">
        <v>0</v>
      </c>
      <c r="L8" s="43"/>
      <c r="M8" s="44">
        <v>0</v>
      </c>
      <c r="N8" s="43"/>
      <c r="O8" s="44">
        <v>486291050</v>
      </c>
      <c r="P8" s="43"/>
      <c r="Q8" s="44">
        <v>39759646</v>
      </c>
      <c r="R8" s="43"/>
      <c r="S8" s="44">
        <v>446531404</v>
      </c>
    </row>
    <row r="9" spans="1:19" ht="23.25" customHeight="1" x14ac:dyDescent="0.6">
      <c r="A9" s="2" t="s">
        <v>17</v>
      </c>
      <c r="C9" s="1" t="s">
        <v>197</v>
      </c>
      <c r="E9" s="44">
        <v>1</v>
      </c>
      <c r="F9" s="43"/>
      <c r="G9" s="44">
        <v>125</v>
      </c>
      <c r="H9" s="43"/>
      <c r="I9" s="44">
        <v>125</v>
      </c>
      <c r="J9" s="43"/>
      <c r="K9" s="44">
        <v>17</v>
      </c>
      <c r="L9" s="43"/>
      <c r="M9" s="44">
        <v>108</v>
      </c>
      <c r="N9" s="43"/>
      <c r="O9" s="44">
        <v>125</v>
      </c>
      <c r="P9" s="43"/>
      <c r="Q9" s="44">
        <v>17</v>
      </c>
      <c r="R9" s="43"/>
      <c r="S9" s="44">
        <v>108</v>
      </c>
    </row>
    <row r="10" spans="1:19" ht="23.25" customHeight="1" x14ac:dyDescent="0.6">
      <c r="A10" s="2" t="s">
        <v>198</v>
      </c>
      <c r="C10" s="1" t="s">
        <v>199</v>
      </c>
      <c r="E10" s="44">
        <v>1500000</v>
      </c>
      <c r="F10" s="43"/>
      <c r="G10" s="44">
        <v>800</v>
      </c>
      <c r="H10" s="43"/>
      <c r="I10" s="44">
        <v>0</v>
      </c>
      <c r="J10" s="43"/>
      <c r="K10" s="44">
        <v>0</v>
      </c>
      <c r="L10" s="43"/>
      <c r="M10" s="44">
        <v>0</v>
      </c>
      <c r="N10" s="43"/>
      <c r="O10" s="44">
        <v>1200000000</v>
      </c>
      <c r="P10" s="43"/>
      <c r="Q10" s="44">
        <v>0</v>
      </c>
      <c r="R10" s="43"/>
      <c r="S10" s="44">
        <v>1200000000</v>
      </c>
    </row>
    <row r="11" spans="1:19" ht="23.25" customHeight="1" x14ac:dyDescent="0.6">
      <c r="A11" s="2" t="s">
        <v>200</v>
      </c>
      <c r="C11" s="1" t="s">
        <v>171</v>
      </c>
      <c r="E11" s="44">
        <v>200000</v>
      </c>
      <c r="F11" s="43"/>
      <c r="G11" s="44">
        <v>1320</v>
      </c>
      <c r="H11" s="43"/>
      <c r="I11" s="44">
        <v>0</v>
      </c>
      <c r="J11" s="43"/>
      <c r="K11" s="44">
        <v>0</v>
      </c>
      <c r="L11" s="43"/>
      <c r="M11" s="44">
        <v>0</v>
      </c>
      <c r="N11" s="43"/>
      <c r="O11" s="44">
        <v>264000000</v>
      </c>
      <c r="P11" s="43"/>
      <c r="Q11" s="44">
        <v>25041538</v>
      </c>
      <c r="R11" s="43"/>
      <c r="S11" s="44">
        <v>238958462</v>
      </c>
    </row>
    <row r="12" spans="1:19" ht="23.25" customHeight="1" x14ac:dyDescent="0.6">
      <c r="A12" s="2" t="s">
        <v>22</v>
      </c>
      <c r="C12" s="1" t="s">
        <v>201</v>
      </c>
      <c r="E12" s="44">
        <v>735148</v>
      </c>
      <c r="F12" s="43"/>
      <c r="G12" s="44">
        <v>300</v>
      </c>
      <c r="H12" s="43"/>
      <c r="I12" s="44">
        <v>220544400</v>
      </c>
      <c r="J12" s="43"/>
      <c r="K12" s="44">
        <v>15059509</v>
      </c>
      <c r="L12" s="43"/>
      <c r="M12" s="44">
        <v>205484891</v>
      </c>
      <c r="N12" s="43"/>
      <c r="O12" s="44">
        <v>220544400</v>
      </c>
      <c r="P12" s="43"/>
      <c r="Q12" s="44">
        <v>15059509</v>
      </c>
      <c r="R12" s="43"/>
      <c r="S12" s="44">
        <v>205484891</v>
      </c>
    </row>
    <row r="13" spans="1:19" ht="23.25" customHeight="1" x14ac:dyDescent="0.6">
      <c r="A13" s="2" t="s">
        <v>202</v>
      </c>
      <c r="C13" s="1" t="s">
        <v>203</v>
      </c>
      <c r="E13" s="44">
        <v>456117</v>
      </c>
      <c r="F13" s="43"/>
      <c r="G13" s="44">
        <v>1680</v>
      </c>
      <c r="H13" s="43"/>
      <c r="I13" s="44">
        <v>0</v>
      </c>
      <c r="J13" s="43"/>
      <c r="K13" s="44">
        <v>0</v>
      </c>
      <c r="L13" s="43"/>
      <c r="M13" s="44">
        <v>0</v>
      </c>
      <c r="N13" s="43"/>
      <c r="O13" s="44">
        <v>766276560</v>
      </c>
      <c r="P13" s="43"/>
      <c r="Q13" s="44">
        <v>78652849</v>
      </c>
      <c r="R13" s="43"/>
      <c r="S13" s="44">
        <v>687623711</v>
      </c>
    </row>
    <row r="14" spans="1:19" ht="23.25" customHeight="1" x14ac:dyDescent="0.6">
      <c r="A14" s="2" t="s">
        <v>24</v>
      </c>
      <c r="C14" s="1" t="s">
        <v>204</v>
      </c>
      <c r="E14" s="44">
        <v>13766</v>
      </c>
      <c r="F14" s="43"/>
      <c r="G14" s="44">
        <v>3000</v>
      </c>
      <c r="H14" s="43"/>
      <c r="I14" s="44">
        <v>41298000</v>
      </c>
      <c r="J14" s="43"/>
      <c r="K14" s="44">
        <v>28267</v>
      </c>
      <c r="L14" s="43"/>
      <c r="M14" s="44">
        <v>41269733</v>
      </c>
      <c r="N14" s="43"/>
      <c r="O14" s="44">
        <v>41298000</v>
      </c>
      <c r="P14" s="43"/>
      <c r="Q14" s="44">
        <v>28267</v>
      </c>
      <c r="R14" s="43"/>
      <c r="S14" s="44">
        <v>41269733</v>
      </c>
    </row>
    <row r="15" spans="1:19" ht="23.25" customHeight="1" x14ac:dyDescent="0.6">
      <c r="A15" s="2" t="s">
        <v>205</v>
      </c>
      <c r="C15" s="1" t="s">
        <v>206</v>
      </c>
      <c r="E15" s="44">
        <v>1294</v>
      </c>
      <c r="F15" s="43"/>
      <c r="G15" s="44">
        <v>2000</v>
      </c>
      <c r="H15" s="43"/>
      <c r="I15" s="44">
        <v>0</v>
      </c>
      <c r="J15" s="43"/>
      <c r="K15" s="44">
        <v>0</v>
      </c>
      <c r="L15" s="43"/>
      <c r="M15" s="44">
        <v>0</v>
      </c>
      <c r="N15" s="43"/>
      <c r="O15" s="44">
        <v>2588000</v>
      </c>
      <c r="P15" s="43"/>
      <c r="Q15" s="44">
        <v>0</v>
      </c>
      <c r="R15" s="43"/>
      <c r="S15" s="44">
        <v>2588000</v>
      </c>
    </row>
    <row r="16" spans="1:19" ht="23.25" customHeight="1" x14ac:dyDescent="0.6">
      <c r="A16" s="2" t="s">
        <v>15</v>
      </c>
      <c r="C16" s="1" t="s">
        <v>207</v>
      </c>
      <c r="E16" s="44">
        <v>4300</v>
      </c>
      <c r="F16" s="43"/>
      <c r="G16" s="44">
        <v>110</v>
      </c>
      <c r="H16" s="43"/>
      <c r="I16" s="44">
        <v>473000</v>
      </c>
      <c r="J16" s="43"/>
      <c r="K16" s="44">
        <v>19566</v>
      </c>
      <c r="L16" s="43"/>
      <c r="M16" s="44">
        <v>453434</v>
      </c>
      <c r="N16" s="43"/>
      <c r="O16" s="44">
        <v>473000</v>
      </c>
      <c r="P16" s="43"/>
      <c r="Q16" s="44">
        <v>19566</v>
      </c>
      <c r="R16" s="43"/>
      <c r="S16" s="44">
        <v>453434</v>
      </c>
    </row>
    <row r="17" spans="1:19" ht="23.25" customHeight="1" x14ac:dyDescent="0.6">
      <c r="A17" s="2" t="s">
        <v>19</v>
      </c>
      <c r="C17" s="1" t="s">
        <v>208</v>
      </c>
      <c r="E17" s="44">
        <v>24768</v>
      </c>
      <c r="F17" s="43"/>
      <c r="G17" s="44">
        <v>165</v>
      </c>
      <c r="H17" s="43"/>
      <c r="I17" s="44">
        <v>4086720</v>
      </c>
      <c r="J17" s="43"/>
      <c r="K17" s="44">
        <v>244730</v>
      </c>
      <c r="L17" s="43"/>
      <c r="M17" s="44">
        <v>3841990</v>
      </c>
      <c r="N17" s="43"/>
      <c r="O17" s="44">
        <v>4086720</v>
      </c>
      <c r="P17" s="43"/>
      <c r="Q17" s="44">
        <v>244730</v>
      </c>
      <c r="R17" s="43"/>
      <c r="S17" s="44">
        <v>3841990</v>
      </c>
    </row>
    <row r="18" spans="1:19" ht="23.25" customHeight="1" thickBot="1" x14ac:dyDescent="0.65">
      <c r="E18" s="43"/>
      <c r="F18" s="43"/>
      <c r="G18" s="43"/>
      <c r="H18" s="43"/>
      <c r="I18" s="46">
        <f>SUM(I8:I17)</f>
        <v>266402245</v>
      </c>
      <c r="J18" s="43"/>
      <c r="K18" s="46">
        <f>SUM(K8:K17)</f>
        <v>15352089</v>
      </c>
      <c r="L18" s="43"/>
      <c r="M18" s="46">
        <f>SUM(M8:M17)</f>
        <v>251050156</v>
      </c>
      <c r="N18" s="43"/>
      <c r="O18" s="46">
        <f>SUM(O8:O17)</f>
        <v>2985557855</v>
      </c>
      <c r="P18" s="43"/>
      <c r="Q18" s="46">
        <f>SUM(Q8:Q17)</f>
        <v>158806122</v>
      </c>
      <c r="R18" s="43"/>
      <c r="S18" s="46">
        <f>SUM(S8:S17)</f>
        <v>2826751733</v>
      </c>
    </row>
    <row r="19" spans="1:19" ht="27.75" thickTop="1" x14ac:dyDescent="0.6"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8"/>
      <c r="P19" s="42"/>
      <c r="Q19" s="42"/>
      <c r="R19" s="42"/>
      <c r="S19" s="42"/>
    </row>
    <row r="20" spans="1:19" x14ac:dyDescent="0.4">
      <c r="Q20" s="3"/>
      <c r="S20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T36"/>
  <sheetViews>
    <sheetView rightToLeft="1" view="pageBreakPreview" topLeftCell="A4" zoomScale="87" zoomScaleNormal="100" zoomScaleSheetLayoutView="87" workbookViewId="0">
      <selection activeCell="Q16" sqref="Q16:Q29"/>
    </sheetView>
  </sheetViews>
  <sheetFormatPr defaultRowHeight="18" x14ac:dyDescent="0.4"/>
  <cols>
    <col min="1" max="1" width="40.5703125" style="22" bestFit="1" customWidth="1"/>
    <col min="2" max="2" width="1" style="22" customWidth="1"/>
    <col min="3" max="3" width="9.140625" style="22" bestFit="1" customWidth="1"/>
    <col min="4" max="4" width="1" style="22" customWidth="1"/>
    <col min="5" max="5" width="16.140625" style="22" bestFit="1" customWidth="1"/>
    <col min="6" max="6" width="1" style="22" customWidth="1"/>
    <col min="7" max="7" width="16.85546875" style="22" bestFit="1" customWidth="1"/>
    <col min="8" max="8" width="1" style="22" customWidth="1"/>
    <col min="9" max="9" width="16.5703125" style="22" customWidth="1"/>
    <col min="10" max="10" width="1" style="22" customWidth="1"/>
    <col min="11" max="11" width="12" style="22" customWidth="1"/>
    <col min="12" max="12" width="1" style="22" customWidth="1"/>
    <col min="13" max="13" width="16.140625" style="22" bestFit="1" customWidth="1"/>
    <col min="14" max="14" width="1" style="22" customWidth="1"/>
    <col min="15" max="15" width="16.85546875" style="22" bestFit="1" customWidth="1"/>
    <col min="16" max="16" width="1" style="22" customWidth="1"/>
    <col min="17" max="17" width="16.28515625" style="22" customWidth="1"/>
    <col min="18" max="18" width="1" style="22" customWidth="1"/>
    <col min="19" max="19" width="14.7109375" style="22" customWidth="1"/>
    <col min="20" max="20" width="11.140625" style="22" bestFit="1" customWidth="1"/>
    <col min="21" max="16384" width="9.140625" style="22"/>
  </cols>
  <sheetData>
    <row r="2" spans="1:19" ht="27.7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9" ht="27.75" x14ac:dyDescent="0.4">
      <c r="A3" s="38" t="s">
        <v>182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9" ht="27.75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9" ht="27.75" x14ac:dyDescent="0.4">
      <c r="A6" s="38" t="s">
        <v>3</v>
      </c>
      <c r="C6" s="38" t="s">
        <v>184</v>
      </c>
      <c r="D6" s="38" t="s">
        <v>184</v>
      </c>
      <c r="E6" s="38" t="s">
        <v>184</v>
      </c>
      <c r="F6" s="38" t="s">
        <v>184</v>
      </c>
      <c r="G6" s="38" t="s">
        <v>184</v>
      </c>
      <c r="H6" s="38" t="s">
        <v>184</v>
      </c>
      <c r="I6" s="38" t="s">
        <v>184</v>
      </c>
      <c r="K6" s="38" t="s">
        <v>185</v>
      </c>
      <c r="L6" s="38" t="s">
        <v>185</v>
      </c>
      <c r="M6" s="38" t="s">
        <v>185</v>
      </c>
      <c r="N6" s="38" t="s">
        <v>185</v>
      </c>
      <c r="O6" s="38" t="s">
        <v>185</v>
      </c>
      <c r="P6" s="38" t="s">
        <v>185</v>
      </c>
      <c r="Q6" s="38" t="s">
        <v>185</v>
      </c>
    </row>
    <row r="7" spans="1:19" ht="55.5" customHeight="1" x14ac:dyDescent="0.4">
      <c r="A7" s="38" t="s">
        <v>3</v>
      </c>
      <c r="C7" s="38" t="s">
        <v>7</v>
      </c>
      <c r="E7" s="38" t="s">
        <v>209</v>
      </c>
      <c r="G7" s="38" t="s">
        <v>210</v>
      </c>
      <c r="I7" s="39" t="s">
        <v>271</v>
      </c>
      <c r="K7" s="38" t="s">
        <v>7</v>
      </c>
      <c r="M7" s="38" t="s">
        <v>209</v>
      </c>
      <c r="O7" s="38" t="s">
        <v>210</v>
      </c>
      <c r="Q7" s="39" t="s">
        <v>272</v>
      </c>
    </row>
    <row r="8" spans="1:19" ht="18.75" x14ac:dyDescent="0.45">
      <c r="A8" s="23" t="s">
        <v>22</v>
      </c>
      <c r="C8" s="24">
        <v>7803879</v>
      </c>
      <c r="D8" s="24"/>
      <c r="E8" s="24">
        <v>51602530259</v>
      </c>
      <c r="F8" s="24"/>
      <c r="G8" s="24">
        <f>E8-I8</f>
        <v>52081890755</v>
      </c>
      <c r="H8" s="24"/>
      <c r="I8" s="24">
        <v>-479360496</v>
      </c>
      <c r="J8" s="24"/>
      <c r="K8" s="24">
        <v>7803879</v>
      </c>
      <c r="L8" s="24"/>
      <c r="M8" s="24">
        <v>51602530259</v>
      </c>
      <c r="N8" s="24"/>
      <c r="O8" s="24">
        <f>M8-Q8</f>
        <v>52081890755</v>
      </c>
      <c r="P8" s="24"/>
      <c r="Q8" s="25">
        <v>-479360496</v>
      </c>
    </row>
    <row r="9" spans="1:19" ht="18.75" x14ac:dyDescent="0.45">
      <c r="A9" s="23" t="s">
        <v>24</v>
      </c>
      <c r="C9" s="24">
        <v>13766</v>
      </c>
      <c r="D9" s="24"/>
      <c r="E9" s="24">
        <v>246313661</v>
      </c>
      <c r="F9" s="24"/>
      <c r="G9" s="24">
        <f t="shared" ref="G9:G30" si="0">E9-I9</f>
        <v>289347777</v>
      </c>
      <c r="H9" s="24"/>
      <c r="I9" s="24">
        <v>-43034116</v>
      </c>
      <c r="J9" s="24"/>
      <c r="K9" s="24">
        <v>13766</v>
      </c>
      <c r="L9" s="24"/>
      <c r="M9" s="24">
        <v>246313661</v>
      </c>
      <c r="N9" s="24"/>
      <c r="O9" s="24">
        <f>M9-Q9</f>
        <v>289347777</v>
      </c>
      <c r="P9" s="24"/>
      <c r="Q9" s="24">
        <v>-43034116</v>
      </c>
      <c r="S9" s="26"/>
    </row>
    <row r="10" spans="1:19" ht="18.75" x14ac:dyDescent="0.45">
      <c r="A10" s="23" t="s">
        <v>25</v>
      </c>
      <c r="C10" s="24">
        <v>1327</v>
      </c>
      <c r="D10" s="24"/>
      <c r="E10" s="24">
        <v>89050096</v>
      </c>
      <c r="F10" s="24"/>
      <c r="G10" s="24">
        <f t="shared" si="0"/>
        <v>57516812</v>
      </c>
      <c r="H10" s="24"/>
      <c r="I10" s="24">
        <v>31533284</v>
      </c>
      <c r="J10" s="24"/>
      <c r="K10" s="24">
        <v>1327</v>
      </c>
      <c r="L10" s="24"/>
      <c r="M10" s="24">
        <v>89050096</v>
      </c>
      <c r="N10" s="24"/>
      <c r="O10" s="24">
        <f t="shared" ref="O10:O30" si="1">M10-Q10</f>
        <v>57516812</v>
      </c>
      <c r="P10" s="24"/>
      <c r="Q10" s="24">
        <v>31533284</v>
      </c>
    </row>
    <row r="11" spans="1:19" ht="18.75" x14ac:dyDescent="0.45">
      <c r="A11" s="23" t="s">
        <v>17</v>
      </c>
      <c r="C11" s="24">
        <v>1</v>
      </c>
      <c r="D11" s="24"/>
      <c r="E11" s="24">
        <v>6560</v>
      </c>
      <c r="F11" s="24"/>
      <c r="G11" s="24">
        <f t="shared" si="0"/>
        <v>6661</v>
      </c>
      <c r="H11" s="24"/>
      <c r="I11" s="24">
        <v>-101</v>
      </c>
      <c r="J11" s="24"/>
      <c r="K11" s="24">
        <v>1</v>
      </c>
      <c r="L11" s="24"/>
      <c r="M11" s="24">
        <v>6560</v>
      </c>
      <c r="N11" s="24"/>
      <c r="O11" s="24">
        <f t="shared" si="1"/>
        <v>6853</v>
      </c>
      <c r="P11" s="24"/>
      <c r="Q11" s="24">
        <v>-293</v>
      </c>
    </row>
    <row r="12" spans="1:19" ht="18.75" x14ac:dyDescent="0.45">
      <c r="A12" s="23" t="s">
        <v>20</v>
      </c>
      <c r="C12" s="24">
        <v>3289003</v>
      </c>
      <c r="D12" s="24"/>
      <c r="E12" s="24">
        <v>31386560948</v>
      </c>
      <c r="F12" s="24"/>
      <c r="G12" s="24">
        <f t="shared" si="0"/>
        <v>31515795997</v>
      </c>
      <c r="H12" s="24"/>
      <c r="I12" s="24">
        <v>-129235049</v>
      </c>
      <c r="J12" s="24"/>
      <c r="K12" s="24">
        <v>3289003</v>
      </c>
      <c r="L12" s="24"/>
      <c r="M12" s="24">
        <v>31386560948</v>
      </c>
      <c r="N12" s="24"/>
      <c r="O12" s="24">
        <f t="shared" si="1"/>
        <v>31515795997</v>
      </c>
      <c r="P12" s="24"/>
      <c r="Q12" s="24">
        <v>-129235049</v>
      </c>
    </row>
    <row r="13" spans="1:19" ht="18.75" x14ac:dyDescent="0.45">
      <c r="A13" s="23" t="s">
        <v>15</v>
      </c>
      <c r="C13" s="24">
        <v>0</v>
      </c>
      <c r="D13" s="24"/>
      <c r="E13" s="24">
        <v>68741142</v>
      </c>
      <c r="F13" s="24"/>
      <c r="G13" s="24">
        <f t="shared" si="0"/>
        <v>86163383</v>
      </c>
      <c r="H13" s="24"/>
      <c r="I13" s="24">
        <v>-17422241</v>
      </c>
      <c r="J13" s="24"/>
      <c r="K13" s="24">
        <v>0</v>
      </c>
      <c r="L13" s="24"/>
      <c r="M13" s="24">
        <v>0</v>
      </c>
      <c r="N13" s="24"/>
      <c r="O13" s="24">
        <f t="shared" si="1"/>
        <v>0</v>
      </c>
      <c r="P13" s="24"/>
      <c r="Q13" s="24">
        <v>0</v>
      </c>
    </row>
    <row r="14" spans="1:19" ht="18.75" x14ac:dyDescent="0.45">
      <c r="A14" s="23" t="s">
        <v>19</v>
      </c>
      <c r="C14" s="24">
        <v>0</v>
      </c>
      <c r="D14" s="24"/>
      <c r="E14" s="24">
        <v>77702709</v>
      </c>
      <c r="F14" s="24"/>
      <c r="G14" s="24">
        <f t="shared" si="0"/>
        <v>100840486</v>
      </c>
      <c r="H14" s="24"/>
      <c r="I14" s="24">
        <v>-23137777</v>
      </c>
      <c r="J14" s="24"/>
      <c r="K14" s="24">
        <v>0</v>
      </c>
      <c r="L14" s="24"/>
      <c r="M14" s="24">
        <v>0</v>
      </c>
      <c r="N14" s="24"/>
      <c r="O14" s="24">
        <f t="shared" si="1"/>
        <v>0</v>
      </c>
      <c r="P14" s="24"/>
      <c r="Q14" s="24">
        <v>0</v>
      </c>
    </row>
    <row r="15" spans="1:19" ht="18.75" x14ac:dyDescent="0.45">
      <c r="A15" s="23" t="s">
        <v>18</v>
      </c>
      <c r="C15" s="24">
        <v>0</v>
      </c>
      <c r="D15" s="24"/>
      <c r="E15" s="24">
        <v>503006248</v>
      </c>
      <c r="F15" s="24"/>
      <c r="G15" s="24">
        <f t="shared" si="0"/>
        <v>539763585</v>
      </c>
      <c r="H15" s="24"/>
      <c r="I15" s="24">
        <v>-36757337</v>
      </c>
      <c r="J15" s="24"/>
      <c r="K15" s="24">
        <v>0</v>
      </c>
      <c r="L15" s="24"/>
      <c r="M15" s="24">
        <v>0</v>
      </c>
      <c r="N15" s="24"/>
      <c r="O15" s="24">
        <f t="shared" si="1"/>
        <v>0</v>
      </c>
      <c r="P15" s="24"/>
      <c r="Q15" s="24">
        <v>0</v>
      </c>
    </row>
    <row r="16" spans="1:19" ht="18.75" x14ac:dyDescent="0.45">
      <c r="A16" s="23" t="s">
        <v>76</v>
      </c>
      <c r="C16" s="24">
        <v>101200</v>
      </c>
      <c r="D16" s="24"/>
      <c r="E16" s="24">
        <v>105178332971</v>
      </c>
      <c r="F16" s="24"/>
      <c r="G16" s="24">
        <f t="shared" si="0"/>
        <v>101181657500</v>
      </c>
      <c r="H16" s="24"/>
      <c r="I16" s="24">
        <v>3996675471</v>
      </c>
      <c r="J16" s="24"/>
      <c r="K16" s="24">
        <v>101200</v>
      </c>
      <c r="L16" s="24"/>
      <c r="M16" s="24">
        <v>105178332971</v>
      </c>
      <c r="N16" s="24"/>
      <c r="O16" s="24">
        <f t="shared" si="1"/>
        <v>97876558657</v>
      </c>
      <c r="P16" s="24"/>
      <c r="Q16" s="24">
        <v>7301774314</v>
      </c>
    </row>
    <row r="17" spans="1:20" ht="18.75" x14ac:dyDescent="0.45">
      <c r="A17" s="23" t="s">
        <v>79</v>
      </c>
      <c r="C17" s="24">
        <v>539000</v>
      </c>
      <c r="D17" s="24"/>
      <c r="E17" s="24">
        <v>530087481226</v>
      </c>
      <c r="F17" s="24"/>
      <c r="G17" s="24">
        <f t="shared" si="0"/>
        <v>520251975235</v>
      </c>
      <c r="H17" s="24"/>
      <c r="I17" s="24">
        <v>9835505991</v>
      </c>
      <c r="J17" s="24"/>
      <c r="K17" s="24">
        <v>539000</v>
      </c>
      <c r="L17" s="24"/>
      <c r="M17" s="24">
        <v>530087481226</v>
      </c>
      <c r="N17" s="24"/>
      <c r="O17" s="24">
        <f t="shared" si="1"/>
        <v>500111207000</v>
      </c>
      <c r="P17" s="24"/>
      <c r="Q17" s="24">
        <v>29976274226</v>
      </c>
    </row>
    <row r="18" spans="1:20" ht="18.75" x14ac:dyDescent="0.45">
      <c r="A18" s="23" t="s">
        <v>85</v>
      </c>
      <c r="C18" s="24">
        <v>336280</v>
      </c>
      <c r="D18" s="24"/>
      <c r="E18" s="24">
        <v>331001602043</v>
      </c>
      <c r="F18" s="24"/>
      <c r="G18" s="24">
        <f t="shared" si="0"/>
        <v>336219049249</v>
      </c>
      <c r="H18" s="24"/>
      <c r="I18" s="24">
        <v>-5217447206</v>
      </c>
      <c r="J18" s="24"/>
      <c r="K18" s="24">
        <v>336280</v>
      </c>
      <c r="L18" s="24"/>
      <c r="M18" s="24">
        <v>331001602043</v>
      </c>
      <c r="N18" s="24"/>
      <c r="O18" s="24">
        <f t="shared" si="1"/>
        <v>336219049249</v>
      </c>
      <c r="P18" s="24"/>
      <c r="Q18" s="24">
        <v>-5217447206</v>
      </c>
    </row>
    <row r="19" spans="1:20" ht="18.75" x14ac:dyDescent="0.45">
      <c r="A19" s="23" t="s">
        <v>49</v>
      </c>
      <c r="C19" s="24">
        <v>266772</v>
      </c>
      <c r="D19" s="24"/>
      <c r="E19" s="24">
        <v>170703134448</v>
      </c>
      <c r="F19" s="24"/>
      <c r="G19" s="24">
        <f t="shared" si="0"/>
        <v>166990341273</v>
      </c>
      <c r="H19" s="24"/>
      <c r="I19" s="24">
        <v>3712793175</v>
      </c>
      <c r="J19" s="24"/>
      <c r="K19" s="24">
        <v>266772</v>
      </c>
      <c r="L19" s="24"/>
      <c r="M19" s="24">
        <v>170703134448</v>
      </c>
      <c r="N19" s="24"/>
      <c r="O19" s="24">
        <f t="shared" si="1"/>
        <v>157184237274</v>
      </c>
      <c r="P19" s="24"/>
      <c r="Q19" s="24">
        <v>13518897174</v>
      </c>
    </row>
    <row r="20" spans="1:20" ht="18.75" x14ac:dyDescent="0.45">
      <c r="A20" s="23" t="s">
        <v>53</v>
      </c>
      <c r="C20" s="24">
        <v>65410</v>
      </c>
      <c r="D20" s="24"/>
      <c r="E20" s="24">
        <v>41357132560</v>
      </c>
      <c r="F20" s="24"/>
      <c r="G20" s="24">
        <f t="shared" si="0"/>
        <v>40350655117</v>
      </c>
      <c r="H20" s="24"/>
      <c r="I20" s="24">
        <v>1006477443</v>
      </c>
      <c r="J20" s="24"/>
      <c r="K20" s="24">
        <v>65410</v>
      </c>
      <c r="L20" s="24"/>
      <c r="M20" s="24">
        <v>41357132560</v>
      </c>
      <c r="N20" s="24"/>
      <c r="O20" s="24">
        <f t="shared" si="1"/>
        <v>37572149559</v>
      </c>
      <c r="P20" s="24"/>
      <c r="Q20" s="24">
        <v>3784983001</v>
      </c>
    </row>
    <row r="21" spans="1:20" ht="18.75" x14ac:dyDescent="0.45">
      <c r="A21" s="23" t="s">
        <v>65</v>
      </c>
      <c r="C21" s="24">
        <v>1300000</v>
      </c>
      <c r="D21" s="24"/>
      <c r="E21" s="24">
        <v>1299763075235</v>
      </c>
      <c r="F21" s="24"/>
      <c r="G21" s="24">
        <f t="shared" si="0"/>
        <v>1184285509338</v>
      </c>
      <c r="H21" s="24"/>
      <c r="I21" s="24">
        <v>115477565897</v>
      </c>
      <c r="J21" s="24"/>
      <c r="K21" s="24">
        <v>1300000</v>
      </c>
      <c r="L21" s="24"/>
      <c r="M21" s="24">
        <v>1299763075235</v>
      </c>
      <c r="N21" s="24"/>
      <c r="O21" s="24">
        <f t="shared" si="1"/>
        <v>1232257500000</v>
      </c>
      <c r="P21" s="24"/>
      <c r="Q21" s="24">
        <v>67505575235</v>
      </c>
    </row>
    <row r="22" spans="1:20" ht="18.75" x14ac:dyDescent="0.45">
      <c r="A22" s="23" t="s">
        <v>70</v>
      </c>
      <c r="C22" s="24">
        <v>1596900</v>
      </c>
      <c r="D22" s="24"/>
      <c r="E22" s="24">
        <v>1492830875353</v>
      </c>
      <c r="F22" s="24"/>
      <c r="G22" s="24">
        <f t="shared" si="0"/>
        <v>1596610561874</v>
      </c>
      <c r="H22" s="24"/>
      <c r="I22" s="24">
        <v>-103779686521</v>
      </c>
      <c r="J22" s="24"/>
      <c r="K22" s="24">
        <v>1596900</v>
      </c>
      <c r="L22" s="24"/>
      <c r="M22" s="24">
        <v>1492830875353</v>
      </c>
      <c r="N22" s="24"/>
      <c r="O22" s="24">
        <f t="shared" si="1"/>
        <v>1454400586783</v>
      </c>
      <c r="P22" s="24"/>
      <c r="Q22" s="24">
        <v>38430288570</v>
      </c>
    </row>
    <row r="23" spans="1:20" ht="18.75" x14ac:dyDescent="0.45">
      <c r="A23" s="23" t="s">
        <v>56</v>
      </c>
      <c r="C23" s="24">
        <v>132000</v>
      </c>
      <c r="D23" s="24"/>
      <c r="E23" s="24">
        <v>98982056250</v>
      </c>
      <c r="F23" s="24"/>
      <c r="G23" s="24">
        <f t="shared" si="0"/>
        <v>97094798377</v>
      </c>
      <c r="H23" s="24"/>
      <c r="I23" s="24">
        <v>1887257873</v>
      </c>
      <c r="J23" s="24"/>
      <c r="K23" s="24">
        <v>132000</v>
      </c>
      <c r="L23" s="24"/>
      <c r="M23" s="24">
        <v>98982056250</v>
      </c>
      <c r="N23" s="24"/>
      <c r="O23" s="24">
        <f t="shared" si="1"/>
        <v>92464088141</v>
      </c>
      <c r="P23" s="24"/>
      <c r="Q23" s="24">
        <v>6517968109</v>
      </c>
    </row>
    <row r="24" spans="1:20" ht="18.75" x14ac:dyDescent="0.45">
      <c r="A24" s="23" t="s">
        <v>59</v>
      </c>
      <c r="C24" s="24">
        <v>35270</v>
      </c>
      <c r="D24" s="24"/>
      <c r="E24" s="24">
        <v>22921344753</v>
      </c>
      <c r="F24" s="24"/>
      <c r="G24" s="24">
        <f t="shared" si="0"/>
        <v>22515778005</v>
      </c>
      <c r="H24" s="24"/>
      <c r="I24" s="24">
        <v>405566748</v>
      </c>
      <c r="J24" s="24"/>
      <c r="K24" s="24">
        <v>35270</v>
      </c>
      <c r="L24" s="24"/>
      <c r="M24" s="24">
        <v>22921344753</v>
      </c>
      <c r="N24" s="24"/>
      <c r="O24" s="24">
        <f t="shared" si="1"/>
        <v>21273513619</v>
      </c>
      <c r="P24" s="24"/>
      <c r="Q24" s="24">
        <v>1647831134</v>
      </c>
    </row>
    <row r="25" spans="1:20" ht="18.75" x14ac:dyDescent="0.45">
      <c r="A25" s="23" t="s">
        <v>62</v>
      </c>
      <c r="C25" s="24">
        <v>38458</v>
      </c>
      <c r="D25" s="24"/>
      <c r="E25" s="24">
        <v>26646717238</v>
      </c>
      <c r="F25" s="24"/>
      <c r="G25" s="24">
        <f t="shared" si="0"/>
        <v>26066721910</v>
      </c>
      <c r="H25" s="24"/>
      <c r="I25" s="24">
        <v>579995328</v>
      </c>
      <c r="J25" s="24"/>
      <c r="K25" s="24">
        <v>38458</v>
      </c>
      <c r="L25" s="24"/>
      <c r="M25" s="24">
        <v>26646717238</v>
      </c>
      <c r="N25" s="24"/>
      <c r="O25" s="24">
        <f t="shared" si="1"/>
        <v>25246565100</v>
      </c>
      <c r="P25" s="24"/>
      <c r="Q25" s="24">
        <v>1400152138</v>
      </c>
    </row>
    <row r="26" spans="1:20" ht="18.75" x14ac:dyDescent="0.45">
      <c r="A26" s="23" t="s">
        <v>88</v>
      </c>
      <c r="C26" s="24">
        <v>1839750</v>
      </c>
      <c r="D26" s="24"/>
      <c r="E26" s="24">
        <v>555196171488</v>
      </c>
      <c r="F26" s="24"/>
      <c r="G26" s="24">
        <f t="shared" si="0"/>
        <v>548616479982</v>
      </c>
      <c r="H26" s="24"/>
      <c r="I26" s="24">
        <f>6579691512-6</f>
        <v>6579691506</v>
      </c>
      <c r="J26" s="24"/>
      <c r="K26" s="24">
        <v>1839750</v>
      </c>
      <c r="L26" s="24"/>
      <c r="M26" s="24">
        <v>555196171488</v>
      </c>
      <c r="N26" s="24"/>
      <c r="O26" s="24">
        <f t="shared" si="1"/>
        <v>499999896000</v>
      </c>
      <c r="P26" s="24"/>
      <c r="Q26" s="24">
        <v>55196275488</v>
      </c>
    </row>
    <row r="27" spans="1:20" ht="18.75" x14ac:dyDescent="0.45">
      <c r="A27" s="23" t="s">
        <v>68</v>
      </c>
      <c r="C27" s="24">
        <v>0</v>
      </c>
      <c r="D27" s="24"/>
      <c r="E27" s="24">
        <v>1299764375000</v>
      </c>
      <c r="F27" s="24"/>
      <c r="G27" s="24">
        <f t="shared" si="0"/>
        <v>1299764375000</v>
      </c>
      <c r="H27" s="24"/>
      <c r="I27" s="24">
        <v>0</v>
      </c>
      <c r="J27" s="24"/>
      <c r="K27" s="24">
        <v>1300000</v>
      </c>
      <c r="L27" s="24"/>
      <c r="M27" s="24">
        <v>1299764375000</v>
      </c>
      <c r="N27" s="24"/>
      <c r="O27" s="24">
        <f t="shared" si="1"/>
        <v>1229859000000</v>
      </c>
      <c r="P27" s="24"/>
      <c r="Q27" s="24">
        <v>69905375000</v>
      </c>
    </row>
    <row r="28" spans="1:20" ht="18.75" x14ac:dyDescent="0.45">
      <c r="A28" s="27" t="s">
        <v>73</v>
      </c>
      <c r="C28" s="24">
        <v>0</v>
      </c>
      <c r="D28" s="24"/>
      <c r="E28" s="24">
        <v>999818750</v>
      </c>
      <c r="F28" s="24"/>
      <c r="G28" s="24">
        <f t="shared" si="0"/>
        <v>999818750</v>
      </c>
      <c r="H28" s="24"/>
      <c r="I28" s="24">
        <v>0</v>
      </c>
      <c r="J28" s="24"/>
      <c r="K28" s="24">
        <v>1000</v>
      </c>
      <c r="L28" s="24"/>
      <c r="M28" s="24">
        <v>999818750</v>
      </c>
      <c r="N28" s="24"/>
      <c r="O28" s="24">
        <f t="shared" si="1"/>
        <v>980177630</v>
      </c>
      <c r="P28" s="24"/>
      <c r="Q28" s="24">
        <f>19641125-5</f>
        <v>19641120</v>
      </c>
      <c r="T28" s="26"/>
    </row>
    <row r="29" spans="1:20" ht="18.75" x14ac:dyDescent="0.45">
      <c r="A29" s="27" t="s">
        <v>273</v>
      </c>
      <c r="C29" s="24"/>
      <c r="D29" s="24"/>
      <c r="E29" s="24">
        <v>90801946482</v>
      </c>
      <c r="F29" s="24"/>
      <c r="G29" s="24">
        <f t="shared" si="0"/>
        <v>90801946482</v>
      </c>
      <c r="H29" s="24"/>
      <c r="I29" s="24">
        <v>0</v>
      </c>
      <c r="J29" s="24"/>
      <c r="K29" s="24">
        <v>153995</v>
      </c>
      <c r="L29" s="24"/>
      <c r="M29" s="24">
        <v>144482715760</v>
      </c>
      <c r="N29" s="24"/>
      <c r="O29" s="24">
        <f t="shared" si="1"/>
        <v>144482715760</v>
      </c>
      <c r="P29" s="24"/>
      <c r="Q29" s="24">
        <v>0</v>
      </c>
    </row>
    <row r="30" spans="1:20" ht="18.75" x14ac:dyDescent="0.45">
      <c r="A30" s="27" t="s">
        <v>274</v>
      </c>
      <c r="C30" s="24"/>
      <c r="D30" s="24"/>
      <c r="E30" s="24">
        <v>1499728125</v>
      </c>
      <c r="F30" s="24"/>
      <c r="G30" s="24">
        <f t="shared" si="0"/>
        <v>1499728125</v>
      </c>
      <c r="H30" s="24"/>
      <c r="I30" s="24">
        <v>0</v>
      </c>
      <c r="J30" s="24"/>
      <c r="K30" s="24">
        <v>1500</v>
      </c>
      <c r="L30" s="24"/>
      <c r="M30" s="24">
        <f>1499728125-1287</f>
        <v>1499726838</v>
      </c>
      <c r="N30" s="24"/>
      <c r="O30" s="24">
        <f t="shared" si="1"/>
        <v>1499726838</v>
      </c>
      <c r="P30" s="24"/>
      <c r="Q30" s="24">
        <v>0</v>
      </c>
    </row>
    <row r="31" spans="1:20" ht="18.75" thickBot="1" x14ac:dyDescent="0.45">
      <c r="E31" s="28">
        <f>SUM(E8:E30)</f>
        <v>6151707703545</v>
      </c>
      <c r="F31" s="29"/>
      <c r="G31" s="28">
        <f>SUM(G8:G28)</f>
        <v>6025619047066</v>
      </c>
      <c r="H31" s="29"/>
      <c r="I31" s="28">
        <f>SUM(I8:I30)</f>
        <v>33786981872</v>
      </c>
      <c r="J31" s="29"/>
      <c r="K31" s="29"/>
      <c r="L31" s="29"/>
      <c r="M31" s="28">
        <f>SUM(M8:M30)</f>
        <v>6204739021437</v>
      </c>
      <c r="N31" s="29"/>
      <c r="O31" s="28">
        <f>SUM(O8:O30)</f>
        <v>5915371529804</v>
      </c>
      <c r="P31" s="29"/>
      <c r="Q31" s="28">
        <f>SUM(Q8:Q30)</f>
        <v>289367491633</v>
      </c>
    </row>
    <row r="32" spans="1:20" ht="18.75" thickTop="1" x14ac:dyDescent="0.4"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</row>
    <row r="33" spans="5:17" x14ac:dyDescent="0.4">
      <c r="E33" s="24"/>
      <c r="M33" s="30"/>
      <c r="Q33" s="30"/>
    </row>
    <row r="34" spans="5:17" x14ac:dyDescent="0.4">
      <c r="Q34" s="31"/>
    </row>
    <row r="35" spans="5:17" x14ac:dyDescent="0.4">
      <c r="I35" s="26"/>
      <c r="M35" s="26"/>
      <c r="Q35" s="32"/>
    </row>
    <row r="36" spans="5:17" x14ac:dyDescent="0.4">
      <c r="E36" s="2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25" right="0.28999999999999998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'درآمد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2021-08-01T09:17:53Z</cp:lastPrinted>
  <dcterms:created xsi:type="dcterms:W3CDTF">2021-07-26T11:07:44Z</dcterms:created>
  <dcterms:modified xsi:type="dcterms:W3CDTF">2021-08-01T09:17:59Z</dcterms:modified>
</cp:coreProperties>
</file>