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85" windowWidth="13095" windowHeight="6600"/>
  </bookViews>
  <sheets>
    <sheet name="سهام" sheetId="1" r:id="rId1"/>
    <sheet name="اوراق مشارکت" sheetId="3" r:id="rId2"/>
    <sheet name="تعدیل قیمت" sheetId="4" r:id="rId3"/>
    <sheet name="گواهی سپرده" sheetId="5" r:id="rId4"/>
    <sheet name="سپرده" sheetId="6" r:id="rId5"/>
    <sheet name="سود اوراق بهادار و سپرده بانکی" sheetId="7" r:id="rId6"/>
    <sheet name="درآمد سود سهام" sheetId="8" r:id="rId7"/>
    <sheet name="درآمد ناشی از تغییر قیمت اوراق" sheetId="9" r:id="rId8"/>
    <sheet name="درآمد ناشی از فروش" sheetId="10" r:id="rId9"/>
    <sheet name="سرمایه‌گذاری در سهام" sheetId="11" r:id="rId10"/>
    <sheet name="سرمایه‌گذاری در اوراق بهادار" sheetId="12" r:id="rId11"/>
    <sheet name="درآمد سپرده بانکی" sheetId="13" r:id="rId12"/>
    <sheet name="سایر درآمدها" sheetId="14" r:id="rId13"/>
    <sheet name="جمع درآمدها" sheetId="15" r:id="rId14"/>
  </sheets>
  <calcPr calcId="145621"/>
</workbook>
</file>

<file path=xl/calcChain.xml><?xml version="1.0" encoding="utf-8"?>
<calcChain xmlns="http://schemas.openxmlformats.org/spreadsheetml/2006/main">
  <c r="W22" i="3" l="1"/>
  <c r="AA22" i="3"/>
  <c r="C10" i="15"/>
  <c r="E11" i="14"/>
  <c r="C11" i="14"/>
  <c r="E24" i="13"/>
  <c r="I24" i="13"/>
  <c r="C24" i="12"/>
  <c r="E24" i="12"/>
  <c r="G24" i="12"/>
  <c r="I24" i="12"/>
  <c r="K24" i="12"/>
  <c r="M24" i="12"/>
  <c r="O24" i="12"/>
  <c r="Q24" i="12"/>
  <c r="Q36" i="11"/>
  <c r="E36" i="11"/>
  <c r="G36" i="11"/>
  <c r="I36" i="11"/>
  <c r="M36" i="11"/>
  <c r="O36" i="11"/>
  <c r="S36" i="11"/>
  <c r="F32" i="10"/>
  <c r="H32" i="10"/>
  <c r="O28" i="10"/>
  <c r="Q28" i="10"/>
  <c r="M28" i="10"/>
  <c r="I28" i="10"/>
  <c r="G28" i="10"/>
  <c r="E28" i="10"/>
  <c r="M37" i="9"/>
  <c r="E37" i="9"/>
  <c r="I37" i="9"/>
  <c r="I38" i="9"/>
  <c r="E38" i="9"/>
  <c r="G38" i="9"/>
  <c r="M38" i="9"/>
  <c r="O38" i="9"/>
  <c r="Q38" i="9"/>
  <c r="O9" i="8"/>
  <c r="Q9" i="8"/>
  <c r="S9" i="8"/>
  <c r="I30" i="7"/>
  <c r="Q30" i="7" l="1"/>
  <c r="K30" i="7"/>
  <c r="M30" i="7"/>
  <c r="O30" i="7"/>
  <c r="S30" i="7"/>
  <c r="S19" i="3"/>
  <c r="AI21" i="3"/>
  <c r="Q10" i="6" l="1"/>
  <c r="M10" i="6"/>
  <c r="O23" i="6" l="1"/>
  <c r="M23" i="6"/>
  <c r="AI22" i="3"/>
  <c r="AG22" i="3"/>
  <c r="Q22" i="3"/>
  <c r="S22" i="3"/>
  <c r="K23" i="6"/>
  <c r="Q23" i="6"/>
  <c r="E29" i="1" l="1"/>
  <c r="G29" i="1"/>
  <c r="U29" i="1"/>
  <c r="W29" i="1"/>
</calcChain>
</file>

<file path=xl/sharedStrings.xml><?xml version="1.0" encoding="utf-8"?>
<sst xmlns="http://schemas.openxmlformats.org/spreadsheetml/2006/main" count="1300" uniqueCount="194">
  <si>
    <t>صندوق سرمایه‌گذاری با درآمد ثابت نگین سامان</t>
  </si>
  <si>
    <t>صورت وضعیت پورتفوی</t>
  </si>
  <si>
    <t>برای ماه منتهی به 1400/01/31</t>
  </si>
  <si>
    <t>نام شرکت</t>
  </si>
  <si>
    <t>1399/12/30</t>
  </si>
  <si>
    <t>تغییرات طی دوره</t>
  </si>
  <si>
    <t>1400/01/31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</si>
  <si>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</si>
  <si>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</si>
  <si>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</si>
  <si>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</si>
  <si>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</si>
  <si>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</si>
  <si>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</si>
  <si>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</si>
  <si>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البرزدارو</t>
  </si>
  <si>
    <t>بانک ملت</t>
  </si>
  <si>
    <t>پتروشیمی جم</t>
  </si>
  <si>
    <t>پخش البرز</t>
  </si>
  <si>
    <t>پدیده شیمی قرن</t>
  </si>
  <si>
    <t>پلیمر آریا ساسول</t>
  </si>
  <si>
    <t>تامین سرمایه نوین</t>
  </si>
  <si>
    <t>توسعه‌ صنایع‌ بهشهر(هلدینگ</t>
  </si>
  <si>
    <t>ح . ‌توکافولاد(هلدینگ‌</t>
  </si>
  <si>
    <t>ح . البرزدارو</t>
  </si>
  <si>
    <t>ح . پتروشیمی جم</t>
  </si>
  <si>
    <t>سبحان دارو</t>
  </si>
  <si>
    <t>سپیدار سیستم آسیا</t>
  </si>
  <si>
    <t>سرمایه گذاری گروه توسعه ملی</t>
  </si>
  <si>
    <t>سرمایه‌ گذاری‌ پارس‌ توشه‌</t>
  </si>
  <si>
    <t>سرمایه‌گذاری‌توکافولاد(هلدینگ</t>
  </si>
  <si>
    <t>سرمایه‌گذاری‌غدیر(هلدینگ‌</t>
  </si>
  <si>
    <t>صنایع پتروشیمی خلیج فارس</t>
  </si>
  <si>
    <t>مبین انرژی خلیج فارس</t>
  </si>
  <si>
    <t>ح. سبحان دارو</t>
  </si>
  <si>
    <t>نرخ موثر</t>
  </si>
  <si>
    <t>اطلاعات اوراق بهادار با درآمد ثابت</t>
  </si>
  <si>
    <t>نام اوراق</t>
  </si>
  <si>
    <t>دارای مجوز از سازمان</t>
  </si>
  <si>
    <t>بورسی یا فرابورسی</t>
  </si>
  <si>
    <t>تاریخ انتشار</t>
  </si>
  <si>
    <t>تاریخ سر رسید</t>
  </si>
  <si>
    <t>نرخ سود</t>
  </si>
  <si>
    <t>قیمت بازار هر ورقه</t>
  </si>
  <si>
    <t>اجاره دومینو14040208</t>
  </si>
  <si>
    <t>بله</t>
  </si>
  <si>
    <t>1399/02/08</t>
  </si>
  <si>
    <t>1404/02/07</t>
  </si>
  <si>
    <t>اسنادخزانه-م20بودجه98-020806</t>
  </si>
  <si>
    <t>1399/02/20</t>
  </si>
  <si>
    <t>1402/08/06</t>
  </si>
  <si>
    <t>اسنادخزانه-م21بودجه98-020906</t>
  </si>
  <si>
    <t>1399/01/27</t>
  </si>
  <si>
    <t>1402/09/06</t>
  </si>
  <si>
    <t>اسنادخزانه-م2بودجه99-011019</t>
  </si>
  <si>
    <t>1399/06/19</t>
  </si>
  <si>
    <t>1401/10/19</t>
  </si>
  <si>
    <t>اسنادخزانه-م7بودجه99-020704</t>
  </si>
  <si>
    <t>1399/09/25</t>
  </si>
  <si>
    <t>1402/07/04</t>
  </si>
  <si>
    <t>مرابحه عام دولت4-ش.خ 0205</t>
  </si>
  <si>
    <t>1399/05/07</t>
  </si>
  <si>
    <t>1402/05/07</t>
  </si>
  <si>
    <t>مرابحه گندم2-واجدشرایط خاص1400</t>
  </si>
  <si>
    <t>1396/08/20</t>
  </si>
  <si>
    <t>1400/08/20</t>
  </si>
  <si>
    <t>مشارکت رایان سایپا-3ماهه16%</t>
  </si>
  <si>
    <t>1397/06/05</t>
  </si>
  <si>
    <t>1401/06/05</t>
  </si>
  <si>
    <t>منفعت دولت5-ش.خاص کاردان0108</t>
  </si>
  <si>
    <t>1398/08/18</t>
  </si>
  <si>
    <t>1401/08/18</t>
  </si>
  <si>
    <t>منفعت صبا اروند کاردان14001113</t>
  </si>
  <si>
    <t>1397/11/13</t>
  </si>
  <si>
    <t>1400/11/13</t>
  </si>
  <si>
    <t>سلف موازی برق نیروی برق حرارتی</t>
  </si>
  <si>
    <t>1399/10/23</t>
  </si>
  <si>
    <t>1401/10/22</t>
  </si>
  <si>
    <t>اسنادخزانه-م9بودجه99-020316</t>
  </si>
  <si>
    <t>1399/10/15</t>
  </si>
  <si>
    <t>1402/03/16</t>
  </si>
  <si>
    <t>اسنادخزانه-م20بودجه97-000324</t>
  </si>
  <si>
    <t>1398/03/21</t>
  </si>
  <si>
    <t>1400/03/24</t>
  </si>
  <si>
    <t>قیمت پایانی</t>
  </si>
  <si>
    <t>قیمت پس از تعدیل</t>
  </si>
  <si>
    <t>درصد تعدیل</t>
  </si>
  <si>
    <t>ارزش ناشی از تعدیل قیمت</t>
  </si>
  <si>
    <t>اطلاعات اوراق گواهی سپرده</t>
  </si>
  <si>
    <t>سرمایه‌گذاری در اوراق گواهی سپرده بانکی</t>
  </si>
  <si>
    <t>نرخ فروش</t>
  </si>
  <si>
    <t>درصد به کل دارایی‌ها</t>
  </si>
  <si>
    <t>بانک ملل</t>
  </si>
  <si>
    <t>1402/01/11</t>
  </si>
  <si>
    <t>خیر</t>
  </si>
  <si>
    <t>سپرده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</si>
  <si>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</si>
  <si>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</si>
  <si>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</si>
  <si>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</si>
  <si>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</si>
  <si>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</si>
  <si>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</si>
  <si>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بانک سامان آرژانتين</t>
  </si>
  <si>
    <t>826-810-13470000-1</t>
  </si>
  <si>
    <t>سپرده کوتاه مدت</t>
  </si>
  <si>
    <t>1395/12/07</t>
  </si>
  <si>
    <t>بانک ملی جهان کودک</t>
  </si>
  <si>
    <t>0111343018008</t>
  </si>
  <si>
    <t>حساب جاری</t>
  </si>
  <si>
    <t>1396/05/15</t>
  </si>
  <si>
    <t>بانک تجارت مطهري-مهرداد</t>
  </si>
  <si>
    <t>279928474</t>
  </si>
  <si>
    <t>بانک سامان ملاصدرا</t>
  </si>
  <si>
    <t>829-810-13470000-1</t>
  </si>
  <si>
    <t>بانک ملی مستقل حافظ</t>
  </si>
  <si>
    <t>0226057940000</t>
  </si>
  <si>
    <t>بانک گردشگری آپادانا</t>
  </si>
  <si>
    <t>120-9967-722176-1</t>
  </si>
  <si>
    <t>بانک رفاه شيخ بهايي</t>
  </si>
  <si>
    <t>287155067</t>
  </si>
  <si>
    <t>120.1197.722176.2</t>
  </si>
  <si>
    <t>سپرده بلند مدت</t>
  </si>
  <si>
    <t>895112134700001</t>
  </si>
  <si>
    <t>1399/05/14</t>
  </si>
  <si>
    <t>بانک تجارت آفریقا</t>
  </si>
  <si>
    <t>6251694085</t>
  </si>
  <si>
    <t>1399/09/05</t>
  </si>
  <si>
    <t>895112134700002</t>
  </si>
  <si>
    <t>1399/10/06</t>
  </si>
  <si>
    <t>895-112-13470000-3</t>
  </si>
  <si>
    <t>1399/11/19</t>
  </si>
  <si>
    <t>بانک پاسارگاد ارمغان</t>
  </si>
  <si>
    <t>279-8100-14681876-1</t>
  </si>
  <si>
    <t>1399/12/27</t>
  </si>
  <si>
    <t>279-9012-14681876-1</t>
  </si>
  <si>
    <t>موسسه اعتباری ملل شیراز جنوبی</t>
  </si>
  <si>
    <t>051510277000000070</t>
  </si>
  <si>
    <t>1400/01/11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</si>
  <si>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</si>
  <si>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</si>
  <si>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</si>
  <si>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</si>
  <si>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</si>
  <si>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</si>
  <si>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</si>
  <si>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</si>
  <si>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</si>
  <si>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</si>
  <si>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مرابحه دولت تعاون-کاردان991118</t>
  </si>
  <si>
    <t>1399/11/18</t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</si>
  <si>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</si>
  <si>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</si>
  <si>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</si>
  <si>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</si>
  <si>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</si>
  <si>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</si>
  <si>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1399/12/25</t>
  </si>
  <si>
    <t>بهای فروش</t>
  </si>
  <si>
    <t>ارزش دفتری</t>
  </si>
  <si>
    <t>سود و زیان ناشی از تغییر قیمت</t>
  </si>
  <si>
    <t>سود و زیان ناشی از فروش</t>
  </si>
  <si>
    <t>پتروشیمی پردیس</t>
  </si>
  <si>
    <t>مدیریت صنعت شوینده ت.ص.بهشهر</t>
  </si>
  <si>
    <t>معدنی و صنعتی گل گهر</t>
  </si>
  <si>
    <t>پلی پروپیلن جم - جم پیلن</t>
  </si>
  <si>
    <t>ملی‌ صنایع‌ مس‌ ایران‌</t>
  </si>
  <si>
    <t>پتروشیمی بوعلی سینا</t>
  </si>
  <si>
    <t>فرآوری معدنی اپال کانی پارس</t>
  </si>
  <si>
    <t>مدیریت سرمایه گذاری کوثربهمن</t>
  </si>
  <si>
    <t>اسنادخزانه-م17بودجه98-010512</t>
  </si>
  <si>
    <t>اسنادخزانه-م13بودجه98-010219</t>
  </si>
  <si>
    <t>درآمد سود سهام</t>
  </si>
  <si>
    <t>درآمد تغییر ارزش</t>
  </si>
  <si>
    <t>درآمد فروش</t>
  </si>
  <si>
    <t>درصد از کل درآمدها</t>
  </si>
  <si>
    <t>درآمد سود اوراق</t>
  </si>
  <si>
    <t>جمع</t>
  </si>
  <si>
    <t>نام سپرده بانکی</t>
  </si>
  <si>
    <t>نام سپرده</t>
  </si>
  <si>
    <t>سود سپرده بانکی و گواهی سپرده</t>
  </si>
  <si>
    <t>درصد سود به میانگین سپرده</t>
  </si>
  <si>
    <t>829-111-13470000-1</t>
  </si>
  <si>
    <t>869-111-13470000-1</t>
  </si>
  <si>
    <t>051560304000000058</t>
  </si>
  <si>
    <t>سایر درآمدها</t>
  </si>
  <si>
    <t>معین برای سایر درآمدهای تنزیل سود بانک</t>
  </si>
  <si>
    <t>تعدیل کارمزد کارگزار</t>
  </si>
  <si>
    <t>سرمایه‌گذاری در سهام</t>
  </si>
  <si>
    <t>سرمایه‌گذاری در اوراق بهادار</t>
  </si>
  <si>
    <t>درآمد سپرده بانکی</t>
  </si>
  <si>
    <t xml:space="preserve">جمع کل </t>
  </si>
  <si>
    <t>جمع کل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</si>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</sst>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_-* #,##0.00\-;_-* &quot;-&quot;??_-;_-@_-"/>
    <numFmt numFmtId="164" formatCode="_-* #,##0_-;_-* #,##0\-;_-* &quot;-&quot;??_-;_-@_-"/>
    <numFmt numFmtId="165" formatCode="0.0%"/>
  </numFmts>
  <fonts count="9" x14ac:knownFonts="1">
    <font>
      <sz val="11"/>
      <name val="Calibri"/>
    </font>
    <font>
      <sz val="12"/>
      <name val="B Nazanin"/>
      <charset val="178"/>
    </font>
    <font>
      <b/>
      <sz val="12"/>
      <name val="B Nazanin"/>
      <charset val="178"/>
    </font>
    <font>
      <sz val="12"/>
      <name val="B Nazanin"/>
      <charset val="178"/>
    </font>
    <font>
      <b/>
      <sz val="12"/>
      <color rgb="FF000000"/>
      <name val="B Nazanin"/>
      <charset val="178"/>
    </font>
    <font>
      <sz val="11"/>
      <name val="Calibri"/>
      <family val="2"/>
    </font>
    <font>
      <sz val="12"/>
      <color theme="1"/>
      <name val="B Nazanin"/>
      <charset val="178"/>
    </font>
    <font>
      <b/>
      <sz val="12"/>
      <color theme="1"/>
      <name val="B Nazanin"/>
      <charset val="178"/>
    </font>
    <font>
      <sz val="9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59">
    <xf numFmtId="0" fontId="0" fillId="0" borderId="0" xfId="0"/>
    <xf numFmtId="0" fontId="1" fillId="0" borderId="0" xfId="0" applyFont="1"/>
    <xf numFmtId="0" fontId="2" fillId="0" borderId="0" xfId="0" applyFont="1"/>
    <xf numFmtId="3" fontId="1" fillId="0" borderId="0" xfId="0" applyNumberFormat="1" applyFont="1"/>
    <xf numFmtId="0" fontId="3" fillId="0" borderId="0" xfId="0" applyFont="1"/>
    <xf numFmtId="3" fontId="3" fillId="0" borderId="0" xfId="0" applyNumberFormat="1" applyFont="1"/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/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164" fontId="3" fillId="0" borderId="0" xfId="1" applyNumberFormat="1" applyFont="1"/>
    <xf numFmtId="0" fontId="1" fillId="0" borderId="0" xfId="0" applyFont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3" fontId="1" fillId="0" borderId="0" xfId="0" quotePrefix="1" applyNumberFormat="1" applyFont="1" applyAlignment="1">
      <alignment horizontal="center" vertical="center"/>
    </xf>
    <xf numFmtId="10" fontId="3" fillId="0" borderId="0" xfId="0" applyNumberFormat="1" applyFont="1" applyAlignment="1">
      <alignment horizontal="center" vertical="center"/>
    </xf>
    <xf numFmtId="10" fontId="1" fillId="0" borderId="0" xfId="0" applyNumberFormat="1" applyFont="1" applyAlignment="1">
      <alignment horizontal="center" vertical="center"/>
    </xf>
    <xf numFmtId="165" fontId="1" fillId="0" borderId="0" xfId="0" applyNumberFormat="1" applyFont="1" applyAlignment="1">
      <alignment horizontal="center" vertical="center"/>
    </xf>
    <xf numFmtId="165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3" fontId="6" fillId="2" borderId="0" xfId="0" applyNumberFormat="1" applyFont="1" applyFill="1" applyAlignment="1">
      <alignment horizontal="center" vertical="center"/>
    </xf>
    <xf numFmtId="0" fontId="6" fillId="0" borderId="0" xfId="0" quotePrefix="1" applyFont="1" applyAlignment="1">
      <alignment horizontal="center" vertical="center"/>
    </xf>
    <xf numFmtId="0" fontId="3" fillId="0" borderId="0" xfId="0" applyFont="1" applyBorder="1"/>
    <xf numFmtId="0" fontId="3" fillId="0" borderId="0" xfId="0" applyFont="1" applyBorder="1" applyAlignment="1">
      <alignment horizontal="center" vertical="center"/>
    </xf>
    <xf numFmtId="0" fontId="6" fillId="0" borderId="0" xfId="0" applyFont="1"/>
    <xf numFmtId="3" fontId="8" fillId="0" borderId="0" xfId="0" applyNumberFormat="1" applyFont="1"/>
    <xf numFmtId="0" fontId="7" fillId="0" borderId="2" xfId="0" applyFont="1" applyBorder="1" applyAlignment="1">
      <alignment horizontal="center" vertical="center" wrapText="1"/>
    </xf>
    <xf numFmtId="0" fontId="1" fillId="0" borderId="0" xfId="0" quotePrefix="1" applyFont="1" applyAlignment="1">
      <alignment horizontal="center"/>
    </xf>
    <xf numFmtId="3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3" fontId="6" fillId="0" borderId="1" xfId="0" applyNumberFormat="1" applyFont="1" applyBorder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10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 wrapText="1"/>
    </xf>
    <xf numFmtId="3" fontId="6" fillId="0" borderId="1" xfId="0" applyNumberFormat="1" applyFont="1" applyBorder="1"/>
    <xf numFmtId="0" fontId="1" fillId="0" borderId="0" xfId="0" applyFont="1" applyAlignment="1">
      <alignment horizontal="center" vertical="center" wrapText="1"/>
    </xf>
    <xf numFmtId="43" fontId="6" fillId="0" borderId="0" xfId="1" applyFont="1"/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43" fontId="7" fillId="0" borderId="0" xfId="1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H30"/>
  <sheetViews>
    <sheetView rightToLeft="1" tabSelected="1" workbookViewId="0">
      <selection activeCell="A29" sqref="A29"/>
    </sheetView>
  </sheetViews>
  <sheetFormatPr defaultRowHeight="18.75" x14ac:dyDescent="0.45"/>
  <cols>
    <col min="1" max="1" width="27.140625" style="4" bestFit="1" customWidth="1"/>
    <col min="2" max="2" width="1" style="4" customWidth="1"/>
    <col min="3" max="3" width="9.85546875" style="6" bestFit="1" customWidth="1"/>
    <col min="4" max="4" width="1" style="6" customWidth="1"/>
    <col min="5" max="5" width="16.140625" style="6" bestFit="1" customWidth="1"/>
    <col min="6" max="6" width="1" style="6" customWidth="1"/>
    <col min="7" max="7" width="16" style="6" bestFit="1" customWidth="1"/>
    <col min="8" max="8" width="1" style="6" customWidth="1"/>
    <col min="9" max="9" width="7.140625" style="6" bestFit="1" customWidth="1"/>
    <col min="10" max="10" width="1" style="6" customWidth="1"/>
    <col min="11" max="11" width="12.85546875" style="6" bestFit="1" customWidth="1"/>
    <col min="12" max="12" width="1" style="6" customWidth="1"/>
    <col min="13" max="13" width="9" style="6" bestFit="1" customWidth="1"/>
    <col min="14" max="14" width="1" style="6" customWidth="1"/>
    <col min="15" max="15" width="13.5703125" style="6" bestFit="1" customWidth="1"/>
    <col min="16" max="16" width="1" style="6" customWidth="1"/>
    <col min="17" max="17" width="9.85546875" style="6" bestFit="1" customWidth="1"/>
    <col min="18" max="18" width="1" style="6" customWidth="1"/>
    <col min="19" max="19" width="9.42578125" style="6" bestFit="1" customWidth="1"/>
    <col min="20" max="20" width="1" style="6" customWidth="1"/>
    <col min="21" max="21" width="15.85546875" style="6" bestFit="1" customWidth="1"/>
    <col min="22" max="22" width="1" style="6" customWidth="1"/>
    <col min="23" max="23" width="16" style="6" bestFit="1" customWidth="1"/>
    <col min="24" max="24" width="1" style="6" customWidth="1"/>
    <col min="25" max="25" width="14.140625" style="6" customWidth="1"/>
    <col min="26" max="26" width="1" style="6" customWidth="1"/>
    <col min="27" max="27" width="9.140625" style="6" customWidth="1"/>
    <col min="28" max="34" width="9.140625" style="6"/>
    <col min="35" max="16384" width="9.140625" style="4"/>
  </cols>
  <sheetData>
    <row r="2" spans="1:25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</row>
    <row r="3" spans="1:25" ht="21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</row>
    <row r="4" spans="1:25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</row>
    <row r="6" spans="1:25" ht="21" x14ac:dyDescent="0.45">
      <c r="A6" s="50" t="s">
        <v>3</v>
      </c>
      <c r="C6" s="51" t="s">
        <v>4</v>
      </c>
      <c r="D6" s="51" t="s">
        <v>4</v>
      </c>
      <c r="E6" s="51" t="s">
        <v>4</v>
      </c>
      <c r="F6" s="51" t="s">
        <v>4</v>
      </c>
      <c r="G6" s="51" t="s">
        <v>4</v>
      </c>
      <c r="I6" s="51" t="s">
        <v>5</v>
      </c>
      <c r="J6" s="51" t="s">
        <v>5</v>
      </c>
      <c r="K6" s="51" t="s">
        <v>5</v>
      </c>
      <c r="L6" s="51" t="s">
        <v>5</v>
      </c>
      <c r="M6" s="51" t="s">
        <v>5</v>
      </c>
      <c r="N6" s="51" t="s">
        <v>5</v>
      </c>
      <c r="O6" s="51" t="s">
        <v>5</v>
      </c>
      <c r="Q6" s="51" t="s">
        <v>6</v>
      </c>
      <c r="R6" s="51" t="s">
        <v>6</v>
      </c>
      <c r="S6" s="51" t="s">
        <v>6</v>
      </c>
      <c r="T6" s="51" t="s">
        <v>6</v>
      </c>
      <c r="U6" s="51" t="s">
        <v>6</v>
      </c>
      <c r="V6" s="51" t="s">
        <v>6</v>
      </c>
      <c r="W6" s="51" t="s">
        <v>6</v>
      </c>
      <c r="X6" s="51" t="s">
        <v>6</v>
      </c>
      <c r="Y6" s="51" t="s">
        <v>6</v>
      </c>
    </row>
    <row r="7" spans="1:25" ht="21" x14ac:dyDescent="0.45">
      <c r="A7" s="50" t="s">
        <v>3</v>
      </c>
      <c r="C7" s="50" t="s">
        <v>7</v>
      </c>
      <c r="E7" s="50" t="s">
        <v>8</v>
      </c>
      <c r="G7" s="50" t="s">
        <v>9</v>
      </c>
      <c r="I7" s="51" t="s">
        <v>10</v>
      </c>
      <c r="J7" s="51" t="s">
        <v>10</v>
      </c>
      <c r="K7" s="51" t="s">
        <v>10</v>
      </c>
      <c r="M7" s="51" t="s">
        <v>11</v>
      </c>
      <c r="N7" s="51" t="s">
        <v>11</v>
      </c>
      <c r="O7" s="51" t="s">
        <v>11</v>
      </c>
      <c r="Q7" s="50" t="s">
        <v>7</v>
      </c>
      <c r="S7" s="50" t="s">
        <v>12</v>
      </c>
      <c r="U7" s="50" t="s">
        <v>8</v>
      </c>
      <c r="W7" s="50" t="s">
        <v>9</v>
      </c>
      <c r="Y7" s="52" t="s">
        <v>13</v>
      </c>
    </row>
    <row r="8" spans="1:25" ht="21" x14ac:dyDescent="0.45">
      <c r="A8" s="51" t="s">
        <v>3</v>
      </c>
      <c r="C8" s="51" t="s">
        <v>7</v>
      </c>
      <c r="E8" s="51" t="s">
        <v>8</v>
      </c>
      <c r="G8" s="51" t="s">
        <v>9</v>
      </c>
      <c r="I8" s="51" t="s">
        <v>7</v>
      </c>
      <c r="K8" s="51" t="s">
        <v>8</v>
      </c>
      <c r="M8" s="51" t="s">
        <v>7</v>
      </c>
      <c r="O8" s="51" t="s">
        <v>14</v>
      </c>
      <c r="Q8" s="51" t="s">
        <v>7</v>
      </c>
      <c r="S8" s="51" t="s">
        <v>12</v>
      </c>
      <c r="U8" s="51" t="s">
        <v>8</v>
      </c>
      <c r="W8" s="51" t="s">
        <v>9</v>
      </c>
      <c r="Y8" s="53" t="s">
        <v>13</v>
      </c>
    </row>
    <row r="9" spans="1:25" x14ac:dyDescent="0.45">
      <c r="A9" s="1" t="s">
        <v>15</v>
      </c>
      <c r="C9" s="7">
        <v>400000</v>
      </c>
      <c r="E9" s="7">
        <v>7346941479</v>
      </c>
      <c r="G9" s="7">
        <v>6043824000</v>
      </c>
      <c r="I9" s="11" t="s">
        <v>193</v>
      </c>
      <c r="K9" s="11" t="s">
        <v>193</v>
      </c>
      <c r="M9" s="11" t="s">
        <v>193</v>
      </c>
      <c r="O9" s="11" t="s">
        <v>193</v>
      </c>
      <c r="Q9" s="7">
        <v>400000</v>
      </c>
      <c r="S9" s="7">
        <v>14870</v>
      </c>
      <c r="U9" s="7">
        <v>7346941479</v>
      </c>
      <c r="W9" s="7">
        <v>5912609400</v>
      </c>
      <c r="Y9" s="20">
        <v>8.0000000000000004E-4</v>
      </c>
    </row>
    <row r="10" spans="1:25" x14ac:dyDescent="0.45">
      <c r="A10" s="1" t="s">
        <v>16</v>
      </c>
      <c r="C10" s="7">
        <v>4800000</v>
      </c>
      <c r="E10" s="7">
        <v>29674309195</v>
      </c>
      <c r="G10" s="7">
        <v>20660335200</v>
      </c>
      <c r="I10" s="11" t="s">
        <v>193</v>
      </c>
      <c r="K10" s="11" t="s">
        <v>193</v>
      </c>
      <c r="M10" s="11" t="s">
        <v>193</v>
      </c>
      <c r="O10" s="11" t="s">
        <v>193</v>
      </c>
      <c r="Q10" s="7">
        <v>4800000</v>
      </c>
      <c r="S10" s="7">
        <v>4190</v>
      </c>
      <c r="U10" s="7">
        <v>29674309195</v>
      </c>
      <c r="W10" s="7">
        <v>19992333600</v>
      </c>
      <c r="Y10" s="20">
        <v>2.7000000000000001E-3</v>
      </c>
    </row>
    <row r="11" spans="1:25" x14ac:dyDescent="0.45">
      <c r="A11" s="1" t="s">
        <v>17</v>
      </c>
      <c r="C11" s="7">
        <v>72000</v>
      </c>
      <c r="E11" s="7">
        <v>2672654764</v>
      </c>
      <c r="G11" s="7">
        <v>2711847924</v>
      </c>
      <c r="I11" s="11" t="s">
        <v>193</v>
      </c>
      <c r="K11" s="11" t="s">
        <v>193</v>
      </c>
      <c r="M11" s="7">
        <v>-72000</v>
      </c>
      <c r="O11" s="7">
        <v>2576593767</v>
      </c>
      <c r="Q11" s="11" t="s">
        <v>193</v>
      </c>
      <c r="S11" s="11" t="s">
        <v>193</v>
      </c>
      <c r="U11" s="11" t="s">
        <v>193</v>
      </c>
      <c r="W11" s="11" t="s">
        <v>193</v>
      </c>
      <c r="Y11" s="22">
        <v>0</v>
      </c>
    </row>
    <row r="12" spans="1:25" x14ac:dyDescent="0.45">
      <c r="A12" s="1" t="s">
        <v>18</v>
      </c>
      <c r="C12" s="7">
        <v>200000</v>
      </c>
      <c r="E12" s="7">
        <v>9438989019</v>
      </c>
      <c r="G12" s="7">
        <v>6858945000</v>
      </c>
      <c r="I12" s="11" t="s">
        <v>193</v>
      </c>
      <c r="K12" s="11" t="s">
        <v>193</v>
      </c>
      <c r="M12" s="11" t="s">
        <v>193</v>
      </c>
      <c r="O12" s="11" t="s">
        <v>193</v>
      </c>
      <c r="Q12" s="7">
        <v>200000</v>
      </c>
      <c r="S12" s="7">
        <v>31754</v>
      </c>
      <c r="U12" s="7">
        <v>9438989019</v>
      </c>
      <c r="W12" s="7">
        <v>6313012740</v>
      </c>
      <c r="Y12" s="20">
        <v>8.9999999999999998E-4</v>
      </c>
    </row>
    <row r="13" spans="1:25" x14ac:dyDescent="0.45">
      <c r="A13" s="1" t="s">
        <v>19</v>
      </c>
      <c r="C13" s="7">
        <v>500000</v>
      </c>
      <c r="E13" s="7">
        <v>35512925399</v>
      </c>
      <c r="G13" s="7">
        <v>33971658750</v>
      </c>
      <c r="I13" s="11" t="s">
        <v>193</v>
      </c>
      <c r="K13" s="11" t="s">
        <v>193</v>
      </c>
      <c r="M13" s="11" t="s">
        <v>193</v>
      </c>
      <c r="O13" s="11" t="s">
        <v>193</v>
      </c>
      <c r="Q13" s="7">
        <v>500000</v>
      </c>
      <c r="S13" s="7">
        <v>60960</v>
      </c>
      <c r="U13" s="7">
        <v>35512925399</v>
      </c>
      <c r="W13" s="7">
        <v>30298644000</v>
      </c>
      <c r="Y13" s="20">
        <v>4.1999999999999997E-3</v>
      </c>
    </row>
    <row r="14" spans="1:25" x14ac:dyDescent="0.45">
      <c r="A14" s="1" t="s">
        <v>20</v>
      </c>
      <c r="C14" s="7">
        <v>400000</v>
      </c>
      <c r="E14" s="7">
        <v>34740714535</v>
      </c>
      <c r="G14" s="7">
        <v>36581040000</v>
      </c>
      <c r="I14" s="11" t="s">
        <v>193</v>
      </c>
      <c r="K14" s="19" t="s">
        <v>193</v>
      </c>
      <c r="M14" s="11" t="s">
        <v>193</v>
      </c>
      <c r="O14" s="11" t="s">
        <v>193</v>
      </c>
      <c r="Q14" s="7">
        <v>400000</v>
      </c>
      <c r="S14" s="7">
        <v>85030</v>
      </c>
      <c r="U14" s="7">
        <v>34740714535</v>
      </c>
      <c r="W14" s="7">
        <v>33809628600</v>
      </c>
      <c r="Y14" s="20">
        <v>4.5999999999999999E-3</v>
      </c>
    </row>
    <row r="15" spans="1:25" x14ac:dyDescent="0.45">
      <c r="A15" s="1" t="s">
        <v>21</v>
      </c>
      <c r="C15" s="7">
        <v>2300000</v>
      </c>
      <c r="E15" s="7">
        <v>16932355831</v>
      </c>
      <c r="G15" s="7">
        <v>17833257000</v>
      </c>
      <c r="I15" s="11" t="s">
        <v>193</v>
      </c>
      <c r="K15" s="11" t="s">
        <v>193</v>
      </c>
      <c r="M15" s="11" t="s">
        <v>193</v>
      </c>
      <c r="O15" s="11" t="s">
        <v>193</v>
      </c>
      <c r="Q15" s="7">
        <v>2300000</v>
      </c>
      <c r="S15" s="7">
        <v>7210</v>
      </c>
      <c r="U15" s="7">
        <v>16932355831</v>
      </c>
      <c r="W15" s="7">
        <v>16484331150</v>
      </c>
      <c r="Y15" s="20">
        <v>2.3E-3</v>
      </c>
    </row>
    <row r="16" spans="1:25" x14ac:dyDescent="0.45">
      <c r="A16" s="1" t="s">
        <v>22</v>
      </c>
      <c r="C16" s="7">
        <v>600000</v>
      </c>
      <c r="E16" s="7">
        <v>10799397163</v>
      </c>
      <c r="G16" s="7">
        <v>7431517800</v>
      </c>
      <c r="I16" s="11" t="s">
        <v>193</v>
      </c>
      <c r="K16" s="11" t="s">
        <v>193</v>
      </c>
      <c r="M16" s="11" t="s">
        <v>193</v>
      </c>
      <c r="O16" s="11" t="s">
        <v>193</v>
      </c>
      <c r="Q16" s="7">
        <v>600000</v>
      </c>
      <c r="S16" s="7">
        <v>11300</v>
      </c>
      <c r="U16" s="7">
        <v>10799397163</v>
      </c>
      <c r="W16" s="7">
        <v>6739659000</v>
      </c>
      <c r="Y16" s="20">
        <v>8.9999999999999998E-4</v>
      </c>
    </row>
    <row r="17" spans="1:25" x14ac:dyDescent="0.45">
      <c r="A17" s="1" t="s">
        <v>23</v>
      </c>
      <c r="C17" s="7">
        <v>2929830</v>
      </c>
      <c r="E17" s="7">
        <v>12580690020</v>
      </c>
      <c r="G17" s="7">
        <v>33026587780.41</v>
      </c>
      <c r="I17" s="11" t="s">
        <v>193</v>
      </c>
      <c r="K17" s="11" t="s">
        <v>193</v>
      </c>
      <c r="M17" s="11" t="s">
        <v>193</v>
      </c>
      <c r="O17" s="11" t="s">
        <v>193</v>
      </c>
      <c r="Q17" s="7">
        <v>2929830</v>
      </c>
      <c r="S17" s="7">
        <v>10720</v>
      </c>
      <c r="U17" s="7">
        <v>12580690020</v>
      </c>
      <c r="W17" s="7">
        <v>31220901323.279999</v>
      </c>
      <c r="Y17" s="20">
        <v>4.3E-3</v>
      </c>
    </row>
    <row r="18" spans="1:25" x14ac:dyDescent="0.45">
      <c r="A18" s="1" t="s">
        <v>24</v>
      </c>
      <c r="C18" s="7">
        <v>160000</v>
      </c>
      <c r="E18" s="7">
        <v>2778720000</v>
      </c>
      <c r="G18" s="7">
        <v>2258481600</v>
      </c>
      <c r="I18" s="11" t="s">
        <v>193</v>
      </c>
      <c r="K18" s="11" t="s">
        <v>193</v>
      </c>
      <c r="M18" s="7">
        <v>-160000</v>
      </c>
      <c r="O18" s="7">
        <v>1612212956</v>
      </c>
      <c r="Q18" s="11" t="s">
        <v>193</v>
      </c>
      <c r="S18" s="11" t="s">
        <v>193</v>
      </c>
      <c r="U18" s="11" t="s">
        <v>193</v>
      </c>
      <c r="W18" s="11" t="s">
        <v>193</v>
      </c>
      <c r="Y18" s="22">
        <v>0</v>
      </c>
    </row>
    <row r="19" spans="1:25" x14ac:dyDescent="0.45">
      <c r="A19" s="1" t="s">
        <v>25</v>
      </c>
      <c r="C19" s="7">
        <v>30434</v>
      </c>
      <c r="E19" s="7">
        <v>1099245646</v>
      </c>
      <c r="G19" s="7">
        <v>922713989.85000002</v>
      </c>
      <c r="I19" s="11" t="s">
        <v>193</v>
      </c>
      <c r="K19" s="11" t="s">
        <v>193</v>
      </c>
      <c r="M19" s="7">
        <v>-30434</v>
      </c>
      <c r="O19" s="7">
        <v>877469035</v>
      </c>
      <c r="Q19" s="11" t="s">
        <v>193</v>
      </c>
      <c r="S19" s="11" t="s">
        <v>193</v>
      </c>
      <c r="U19" s="11" t="s">
        <v>193</v>
      </c>
      <c r="W19" s="11" t="s">
        <v>193</v>
      </c>
      <c r="Y19" s="22">
        <v>0</v>
      </c>
    </row>
    <row r="20" spans="1:25" x14ac:dyDescent="0.45">
      <c r="A20" s="1" t="s">
        <v>26</v>
      </c>
      <c r="C20" s="7">
        <v>500000</v>
      </c>
      <c r="E20" s="7">
        <v>11285463175</v>
      </c>
      <c r="G20" s="7">
        <v>10884847500</v>
      </c>
      <c r="I20" s="19" t="s">
        <v>193</v>
      </c>
      <c r="K20" s="11" t="s">
        <v>193</v>
      </c>
      <c r="M20" s="11" t="s">
        <v>193</v>
      </c>
      <c r="O20" s="7" t="s">
        <v>193</v>
      </c>
      <c r="Q20" s="7">
        <v>500000</v>
      </c>
      <c r="S20" s="7">
        <v>19046</v>
      </c>
      <c r="U20" s="7">
        <v>9875706925</v>
      </c>
      <c r="W20" s="7">
        <v>9466338150</v>
      </c>
      <c r="Y20" s="20">
        <v>1.2999999999999999E-3</v>
      </c>
    </row>
    <row r="21" spans="1:25" x14ac:dyDescent="0.45">
      <c r="A21" s="1" t="s">
        <v>27</v>
      </c>
      <c r="C21" s="7">
        <v>1294</v>
      </c>
      <c r="E21" s="7">
        <v>51547962</v>
      </c>
      <c r="G21" s="7">
        <v>85190409.060299993</v>
      </c>
      <c r="I21" s="11" t="s">
        <v>193</v>
      </c>
      <c r="K21" s="11" t="s">
        <v>193</v>
      </c>
      <c r="M21" s="11" t="s">
        <v>193</v>
      </c>
      <c r="O21" s="7" t="s">
        <v>193</v>
      </c>
      <c r="Q21" s="7">
        <v>1294</v>
      </c>
      <c r="S21" s="7">
        <v>57857</v>
      </c>
      <c r="U21" s="7">
        <v>51547962</v>
      </c>
      <c r="W21" s="7">
        <v>74421499.599900007</v>
      </c>
      <c r="Y21" s="22">
        <v>0</v>
      </c>
    </row>
    <row r="22" spans="1:25" x14ac:dyDescent="0.45">
      <c r="A22" s="1" t="s">
        <v>28</v>
      </c>
      <c r="C22" s="7">
        <v>1700000</v>
      </c>
      <c r="E22" s="7">
        <v>19828189450</v>
      </c>
      <c r="G22" s="7">
        <v>15344155800</v>
      </c>
      <c r="I22" s="11" t="s">
        <v>193</v>
      </c>
      <c r="K22" s="11" t="s">
        <v>193</v>
      </c>
      <c r="M22" s="11" t="s">
        <v>193</v>
      </c>
      <c r="O22" s="7" t="s">
        <v>193</v>
      </c>
      <c r="Q22" s="7">
        <v>1700000</v>
      </c>
      <c r="S22" s="7">
        <v>8170</v>
      </c>
      <c r="U22" s="7">
        <v>19828189450</v>
      </c>
      <c r="W22" s="7">
        <v>13806360450</v>
      </c>
      <c r="Y22" s="20">
        <v>1.9E-3</v>
      </c>
    </row>
    <row r="23" spans="1:25" x14ac:dyDescent="0.45">
      <c r="A23" s="1" t="s">
        <v>29</v>
      </c>
      <c r="C23" s="7">
        <v>1071084</v>
      </c>
      <c r="E23" s="7">
        <v>23028234509</v>
      </c>
      <c r="G23" s="7">
        <v>23253289336.368</v>
      </c>
      <c r="I23" s="11" t="s">
        <v>193</v>
      </c>
      <c r="K23" s="11" t="s">
        <v>193</v>
      </c>
      <c r="M23" s="11" t="s">
        <v>193</v>
      </c>
      <c r="O23" s="7" t="s">
        <v>193</v>
      </c>
      <c r="Q23" s="7">
        <v>1071084</v>
      </c>
      <c r="S23" s="7">
        <v>21560</v>
      </c>
      <c r="U23" s="7">
        <v>23028234509</v>
      </c>
      <c r="W23" s="7">
        <v>22955170242.312</v>
      </c>
      <c r="Y23" s="20">
        <v>3.2000000000000002E-3</v>
      </c>
    </row>
    <row r="24" spans="1:25" x14ac:dyDescent="0.45">
      <c r="A24" s="1" t="s">
        <v>30</v>
      </c>
      <c r="C24" s="7">
        <v>1389403</v>
      </c>
      <c r="E24" s="7">
        <v>8155184786</v>
      </c>
      <c r="G24" s="7">
        <v>17043218883.531</v>
      </c>
      <c r="I24" s="11" t="s">
        <v>193</v>
      </c>
      <c r="K24" s="11" t="s">
        <v>193</v>
      </c>
      <c r="M24" s="11" t="s">
        <v>193</v>
      </c>
      <c r="O24" s="7" t="s">
        <v>193</v>
      </c>
      <c r="Q24" s="7">
        <v>1389403</v>
      </c>
      <c r="S24" s="7">
        <v>11720</v>
      </c>
      <c r="U24" s="7">
        <v>8155184786</v>
      </c>
      <c r="W24" s="7">
        <v>16186914531.198</v>
      </c>
      <c r="Y24" s="20">
        <v>2.2000000000000001E-3</v>
      </c>
    </row>
    <row r="25" spans="1:25" x14ac:dyDescent="0.45">
      <c r="A25" s="1" t="s">
        <v>31</v>
      </c>
      <c r="C25" s="7">
        <v>1500000</v>
      </c>
      <c r="E25" s="7">
        <v>20708694474</v>
      </c>
      <c r="G25" s="7">
        <v>17520131250</v>
      </c>
      <c r="I25" s="11" t="s">
        <v>193</v>
      </c>
      <c r="K25" s="11" t="s">
        <v>193</v>
      </c>
      <c r="M25" s="11" t="s">
        <v>193</v>
      </c>
      <c r="O25" s="7" t="s">
        <v>193</v>
      </c>
      <c r="Q25" s="7">
        <v>1500000</v>
      </c>
      <c r="S25" s="7">
        <v>10380</v>
      </c>
      <c r="U25" s="7">
        <v>20708694474</v>
      </c>
      <c r="W25" s="7">
        <v>15477358500</v>
      </c>
      <c r="Y25" s="20">
        <v>2.0999999999999999E-3</v>
      </c>
    </row>
    <row r="26" spans="1:25" x14ac:dyDescent="0.45">
      <c r="A26" s="1" t="s">
        <v>32</v>
      </c>
      <c r="C26" s="7">
        <v>1500000</v>
      </c>
      <c r="E26" s="7">
        <v>25536897859</v>
      </c>
      <c r="G26" s="7">
        <v>15850127250</v>
      </c>
      <c r="I26" s="11" t="s">
        <v>193</v>
      </c>
      <c r="K26" s="11" t="s">
        <v>193</v>
      </c>
      <c r="M26" s="11" t="s">
        <v>193</v>
      </c>
      <c r="O26" s="7" t="s">
        <v>193</v>
      </c>
      <c r="Q26" s="7">
        <v>1500000</v>
      </c>
      <c r="S26" s="7">
        <v>9180</v>
      </c>
      <c r="U26" s="7">
        <v>25536897859</v>
      </c>
      <c r="W26" s="7">
        <v>13688068500</v>
      </c>
      <c r="Y26" s="20">
        <v>1.9E-3</v>
      </c>
    </row>
    <row r="27" spans="1:25" x14ac:dyDescent="0.45">
      <c r="A27" s="1" t="s">
        <v>33</v>
      </c>
      <c r="C27" s="7">
        <v>639000</v>
      </c>
      <c r="E27" s="7">
        <v>10381625171</v>
      </c>
      <c r="G27" s="7">
        <v>10906348801.5</v>
      </c>
      <c r="I27" s="11" t="s">
        <v>193</v>
      </c>
      <c r="K27" s="11" t="s">
        <v>193</v>
      </c>
      <c r="M27" s="11" t="s">
        <v>193</v>
      </c>
      <c r="O27" s="7" t="s">
        <v>193</v>
      </c>
      <c r="Q27" s="7">
        <v>639000</v>
      </c>
      <c r="S27" s="7">
        <v>15910</v>
      </c>
      <c r="U27" s="7">
        <v>10381625171</v>
      </c>
      <c r="W27" s="7">
        <v>10105999384.5</v>
      </c>
      <c r="Y27" s="20">
        <v>1.4E-3</v>
      </c>
    </row>
    <row r="28" spans="1:25" x14ac:dyDescent="0.45">
      <c r="A28" s="1" t="s">
        <v>34</v>
      </c>
      <c r="C28" s="11" t="s">
        <v>193</v>
      </c>
      <c r="E28" s="11" t="s">
        <v>193</v>
      </c>
      <c r="G28" s="11" t="s">
        <v>193</v>
      </c>
      <c r="I28" s="7">
        <v>75187</v>
      </c>
      <c r="K28" s="11" t="s">
        <v>193</v>
      </c>
      <c r="M28" s="11" t="s">
        <v>193</v>
      </c>
      <c r="O28" s="7" t="s">
        <v>193</v>
      </c>
      <c r="Q28" s="7">
        <v>75187</v>
      </c>
      <c r="S28" s="7">
        <v>18046</v>
      </c>
      <c r="U28" s="7">
        <v>1409756250</v>
      </c>
      <c r="W28" s="7">
        <v>1348751495.6180999</v>
      </c>
      <c r="Y28" s="20">
        <v>2.0000000000000001E-4</v>
      </c>
    </row>
    <row r="29" spans="1:25" ht="19.5" thickBot="1" x14ac:dyDescent="0.5">
      <c r="A29" s="8" t="s">
        <v>191</v>
      </c>
      <c r="E29" s="8">
        <f>SUM(E9:E28)</f>
        <v>282552780437</v>
      </c>
      <c r="G29" s="8">
        <f>SUM(G9:G28)</f>
        <v>279187518274.71936</v>
      </c>
      <c r="U29" s="8">
        <f>SUM(U9:U28)</f>
        <v>276002160027</v>
      </c>
      <c r="W29" s="8">
        <f>SUM(W9:W28)</f>
        <v>253880502566.50803</v>
      </c>
    </row>
    <row r="30" spans="1:25" ht="19.5" thickTop="1" x14ac:dyDescent="0.45"/>
  </sheetData>
  <mergeCells count="21">
    <mergeCell ref="K8"/>
    <mergeCell ref="I7:K7"/>
    <mergeCell ref="M8"/>
    <mergeCell ref="O8"/>
    <mergeCell ref="M7:O7"/>
    <mergeCell ref="A3:Y3"/>
    <mergeCell ref="A4:Y4"/>
    <mergeCell ref="A2:Y2"/>
    <mergeCell ref="A6:A8"/>
    <mergeCell ref="C7:C8"/>
    <mergeCell ref="E7:E8"/>
    <mergeCell ref="G7:G8"/>
    <mergeCell ref="C6:G6"/>
    <mergeCell ref="Y7:Y8"/>
    <mergeCell ref="Q6:Y6"/>
    <mergeCell ref="I6:O6"/>
    <mergeCell ref="Q7:Q8"/>
    <mergeCell ref="S7:S8"/>
    <mergeCell ref="U7:U8"/>
    <mergeCell ref="W7:W8"/>
    <mergeCell ref="I8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Z38"/>
  <sheetViews>
    <sheetView rightToLeft="1" workbookViewId="0">
      <selection activeCell="A4" sqref="A4:U4"/>
    </sheetView>
  </sheetViews>
  <sheetFormatPr defaultRowHeight="18.75" x14ac:dyDescent="0.45"/>
  <cols>
    <col min="1" max="1" width="30.140625" style="17" bestFit="1" customWidth="1"/>
    <col min="2" max="2" width="1" style="13" customWidth="1"/>
    <col min="3" max="3" width="14.7109375" style="13" bestFit="1" customWidth="1"/>
    <col min="4" max="4" width="1" style="13" customWidth="1"/>
    <col min="5" max="5" width="15.42578125" style="13" bestFit="1" customWidth="1"/>
    <col min="6" max="6" width="1" style="13" customWidth="1"/>
    <col min="7" max="7" width="12.85546875" style="13" bestFit="1" customWidth="1"/>
    <col min="8" max="8" width="1" style="13" customWidth="1"/>
    <col min="9" max="9" width="14.5703125" style="13" bestFit="1" customWidth="1"/>
    <col min="10" max="10" width="1" style="13" customWidth="1"/>
    <col min="11" max="11" width="17.28515625" style="13" bestFit="1" customWidth="1"/>
    <col min="12" max="12" width="1" style="13" customWidth="1"/>
    <col min="13" max="13" width="14.7109375" style="13" bestFit="1" customWidth="1"/>
    <col min="14" max="14" width="1" style="13" customWidth="1"/>
    <col min="15" max="15" width="15.42578125" style="13" bestFit="1" customWidth="1"/>
    <col min="16" max="16" width="1" style="13" customWidth="1"/>
    <col min="17" max="17" width="14.7109375" style="13" bestFit="1" customWidth="1"/>
    <col min="18" max="18" width="1" style="13" customWidth="1"/>
    <col min="19" max="19" width="15.85546875" style="13" bestFit="1" customWidth="1"/>
    <col min="20" max="20" width="1" style="13" customWidth="1"/>
    <col min="21" max="21" width="17.28515625" style="13" bestFit="1" customWidth="1"/>
    <col min="22" max="22" width="1" style="13" customWidth="1"/>
    <col min="23" max="23" width="18.42578125" style="13" bestFit="1" customWidth="1"/>
    <col min="24" max="24" width="19.28515625" style="13" bestFit="1" customWidth="1"/>
    <col min="25" max="25" width="18.28515625" style="13" bestFit="1" customWidth="1"/>
    <col min="26" max="26" width="19.5703125" style="13" bestFit="1" customWidth="1"/>
    <col min="27" max="16384" width="9.140625" style="13"/>
  </cols>
  <sheetData>
    <row r="2" spans="1:21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</row>
    <row r="3" spans="1:21" ht="21" x14ac:dyDescent="0.45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</row>
    <row r="4" spans="1:21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</row>
    <row r="6" spans="1:21" ht="21" x14ac:dyDescent="0.45">
      <c r="A6" s="50" t="s">
        <v>3</v>
      </c>
      <c r="C6" s="51" t="s">
        <v>141</v>
      </c>
      <c r="D6" s="51" t="s">
        <v>141</v>
      </c>
      <c r="E6" s="51" t="s">
        <v>141</v>
      </c>
      <c r="F6" s="51" t="s">
        <v>141</v>
      </c>
      <c r="G6" s="51" t="s">
        <v>141</v>
      </c>
      <c r="H6" s="51" t="s">
        <v>141</v>
      </c>
      <c r="I6" s="51" t="s">
        <v>141</v>
      </c>
      <c r="J6" s="51" t="s">
        <v>141</v>
      </c>
      <c r="K6" s="51" t="s">
        <v>141</v>
      </c>
      <c r="M6" s="51" t="s">
        <v>142</v>
      </c>
      <c r="N6" s="51" t="s">
        <v>142</v>
      </c>
      <c r="O6" s="51" t="s">
        <v>142</v>
      </c>
      <c r="P6" s="51" t="s">
        <v>142</v>
      </c>
      <c r="Q6" s="51" t="s">
        <v>142</v>
      </c>
      <c r="R6" s="51" t="s">
        <v>142</v>
      </c>
      <c r="S6" s="51" t="s">
        <v>142</v>
      </c>
      <c r="T6" s="51" t="s">
        <v>142</v>
      </c>
      <c r="U6" s="51" t="s">
        <v>142</v>
      </c>
    </row>
    <row r="7" spans="1:21" ht="21" x14ac:dyDescent="0.45">
      <c r="A7" s="51" t="s">
        <v>3</v>
      </c>
      <c r="C7" s="51" t="s">
        <v>172</v>
      </c>
      <c r="E7" s="51" t="s">
        <v>173</v>
      </c>
      <c r="G7" s="51" t="s">
        <v>174</v>
      </c>
      <c r="I7" s="51" t="s">
        <v>100</v>
      </c>
      <c r="K7" s="51" t="s">
        <v>175</v>
      </c>
      <c r="M7" s="51" t="s">
        <v>172</v>
      </c>
      <c r="O7" s="51" t="s">
        <v>173</v>
      </c>
      <c r="Q7" s="51" t="s">
        <v>174</v>
      </c>
      <c r="S7" s="51" t="s">
        <v>100</v>
      </c>
      <c r="U7" s="51" t="s">
        <v>175</v>
      </c>
    </row>
    <row r="8" spans="1:21" x14ac:dyDescent="0.45">
      <c r="A8" s="17" t="s">
        <v>24</v>
      </c>
      <c r="C8" s="14" t="s">
        <v>193</v>
      </c>
      <c r="E8" s="14">
        <v>520238400</v>
      </c>
      <c r="G8" s="14">
        <v>-517711617</v>
      </c>
      <c r="I8" s="14">
        <v>2526783</v>
      </c>
      <c r="K8" s="44">
        <v>0</v>
      </c>
      <c r="M8" s="14" t="s">
        <v>193</v>
      </c>
      <c r="O8" s="14" t="s">
        <v>193</v>
      </c>
      <c r="Q8" s="14">
        <v>-517711617</v>
      </c>
      <c r="S8" s="14">
        <v>-517711617</v>
      </c>
      <c r="U8" s="43">
        <v>-1.2999999999999999E-3</v>
      </c>
    </row>
    <row r="9" spans="1:21" x14ac:dyDescent="0.45">
      <c r="A9" s="17" t="s">
        <v>25</v>
      </c>
      <c r="C9" s="14" t="s">
        <v>193</v>
      </c>
      <c r="E9" s="14">
        <v>180366000</v>
      </c>
      <c r="G9" s="14">
        <v>-163937615</v>
      </c>
      <c r="I9" s="14">
        <v>16428385</v>
      </c>
      <c r="K9" s="43">
        <v>1E-4</v>
      </c>
      <c r="M9" s="14" t="s">
        <v>193</v>
      </c>
      <c r="O9" s="14" t="s">
        <v>193</v>
      </c>
      <c r="Q9" s="14">
        <v>-163937615</v>
      </c>
      <c r="S9" s="14">
        <v>-163937615</v>
      </c>
      <c r="U9" s="43">
        <v>-4.0000000000000002E-4</v>
      </c>
    </row>
    <row r="10" spans="1:21" x14ac:dyDescent="0.45">
      <c r="A10" s="17" t="s">
        <v>17</v>
      </c>
      <c r="C10" s="14" t="s">
        <v>193</v>
      </c>
      <c r="E10" s="14">
        <v>-69795860</v>
      </c>
      <c r="G10" s="14">
        <v>56496672</v>
      </c>
      <c r="I10" s="14">
        <v>-13299188</v>
      </c>
      <c r="K10" s="43">
        <v>-1E-4</v>
      </c>
      <c r="M10" s="14" t="s">
        <v>193</v>
      </c>
      <c r="O10" s="14" t="s">
        <v>193</v>
      </c>
      <c r="Q10" s="14">
        <v>62910504</v>
      </c>
      <c r="S10" s="14">
        <v>62910504</v>
      </c>
      <c r="U10" s="43">
        <v>2.0000000000000001E-4</v>
      </c>
    </row>
    <row r="11" spans="1:21" x14ac:dyDescent="0.45">
      <c r="A11" s="17" t="s">
        <v>162</v>
      </c>
      <c r="C11" s="14" t="s">
        <v>193</v>
      </c>
      <c r="E11" s="14" t="s">
        <v>193</v>
      </c>
      <c r="G11" s="14" t="s">
        <v>193</v>
      </c>
      <c r="I11" s="14" t="s">
        <v>193</v>
      </c>
      <c r="K11" s="44">
        <v>0</v>
      </c>
      <c r="M11" s="14" t="s">
        <v>193</v>
      </c>
      <c r="O11" s="14" t="s">
        <v>193</v>
      </c>
      <c r="Q11" s="14">
        <v>-379698819</v>
      </c>
      <c r="S11" s="14">
        <v>-379698819</v>
      </c>
      <c r="U11" s="43">
        <v>-8.9999999999999998E-4</v>
      </c>
    </row>
    <row r="12" spans="1:21" x14ac:dyDescent="0.45">
      <c r="A12" s="17" t="s">
        <v>163</v>
      </c>
      <c r="C12" s="14" t="s">
        <v>193</v>
      </c>
      <c r="E12" s="14" t="s">
        <v>193</v>
      </c>
      <c r="G12" s="14" t="s">
        <v>193</v>
      </c>
      <c r="I12" s="14" t="s">
        <v>193</v>
      </c>
      <c r="K12" s="44">
        <v>0</v>
      </c>
      <c r="M12" s="14" t="s">
        <v>193</v>
      </c>
      <c r="O12" s="14" t="s">
        <v>193</v>
      </c>
      <c r="Q12" s="14">
        <v>-53691731</v>
      </c>
      <c r="S12" s="14">
        <v>-53691731</v>
      </c>
      <c r="U12" s="43">
        <v>-1E-4</v>
      </c>
    </row>
    <row r="13" spans="1:21" x14ac:dyDescent="0.45">
      <c r="A13" s="17" t="s">
        <v>164</v>
      </c>
      <c r="C13" s="14" t="s">
        <v>193</v>
      </c>
      <c r="E13" s="14" t="s">
        <v>193</v>
      </c>
      <c r="G13" s="14" t="s">
        <v>193</v>
      </c>
      <c r="I13" s="14" t="s">
        <v>193</v>
      </c>
      <c r="K13" s="44">
        <v>0</v>
      </c>
      <c r="M13" s="14" t="s">
        <v>193</v>
      </c>
      <c r="O13" s="14" t="s">
        <v>193</v>
      </c>
      <c r="Q13" s="14">
        <v>-199412856</v>
      </c>
      <c r="S13" s="14">
        <v>-199412856</v>
      </c>
      <c r="U13" s="43">
        <v>-5.0000000000000001E-4</v>
      </c>
    </row>
    <row r="14" spans="1:21" x14ac:dyDescent="0.45">
      <c r="A14" s="17" t="s">
        <v>165</v>
      </c>
      <c r="C14" s="14" t="s">
        <v>193</v>
      </c>
      <c r="E14" s="14" t="s">
        <v>193</v>
      </c>
      <c r="G14" s="14" t="s">
        <v>193</v>
      </c>
      <c r="I14" s="14" t="s">
        <v>193</v>
      </c>
      <c r="K14" s="44">
        <v>0</v>
      </c>
      <c r="M14" s="14" t="s">
        <v>193</v>
      </c>
      <c r="O14" s="14" t="s">
        <v>193</v>
      </c>
      <c r="Q14" s="14">
        <v>-346648136</v>
      </c>
      <c r="S14" s="14">
        <v>-346648136</v>
      </c>
      <c r="U14" s="43">
        <v>-8.9999999999999998E-4</v>
      </c>
    </row>
    <row r="15" spans="1:21" x14ac:dyDescent="0.45">
      <c r="A15" s="17" t="s">
        <v>20</v>
      </c>
      <c r="C15" s="14" t="s">
        <v>193</v>
      </c>
      <c r="E15" s="14">
        <v>-1171349496</v>
      </c>
      <c r="G15" s="14" t="s">
        <v>193</v>
      </c>
      <c r="I15" s="14">
        <v>-1171349496</v>
      </c>
      <c r="K15" s="43">
        <v>-9.1999999999999998E-3</v>
      </c>
      <c r="M15" s="14" t="s">
        <v>193</v>
      </c>
      <c r="O15" s="14">
        <v>-471680092</v>
      </c>
      <c r="Q15" s="14">
        <v>-407711821</v>
      </c>
      <c r="S15" s="14">
        <v>-879391913</v>
      </c>
      <c r="U15" s="43">
        <v>-2.2000000000000001E-3</v>
      </c>
    </row>
    <row r="16" spans="1:21" x14ac:dyDescent="0.45">
      <c r="A16" s="17" t="s">
        <v>30</v>
      </c>
      <c r="C16" s="14" t="s">
        <v>193</v>
      </c>
      <c r="E16" s="14">
        <v>-327210872</v>
      </c>
      <c r="G16" s="14" t="s">
        <v>193</v>
      </c>
      <c r="I16" s="14">
        <v>-327210872</v>
      </c>
      <c r="K16" s="43">
        <v>-2.5999999999999999E-3</v>
      </c>
      <c r="M16" s="14" t="s">
        <v>193</v>
      </c>
      <c r="O16" s="14">
        <v>-397585737</v>
      </c>
      <c r="Q16" s="14">
        <v>-1403510035</v>
      </c>
      <c r="S16" s="14">
        <v>-1801095772</v>
      </c>
      <c r="U16" s="43">
        <v>-4.4000000000000003E-3</v>
      </c>
    </row>
    <row r="17" spans="1:21" x14ac:dyDescent="0.45">
      <c r="A17" s="17" t="s">
        <v>166</v>
      </c>
      <c r="C17" s="14" t="s">
        <v>193</v>
      </c>
      <c r="E17" s="14" t="s">
        <v>193</v>
      </c>
      <c r="G17" s="14" t="s">
        <v>193</v>
      </c>
      <c r="I17" s="14" t="s">
        <v>193</v>
      </c>
      <c r="K17" s="44">
        <v>0</v>
      </c>
      <c r="M17" s="14" t="s">
        <v>193</v>
      </c>
      <c r="O17" s="14" t="s">
        <v>193</v>
      </c>
      <c r="Q17" s="14">
        <v>1444397769</v>
      </c>
      <c r="S17" s="14">
        <v>1444397769</v>
      </c>
      <c r="U17" s="43">
        <v>3.5999999999999999E-3</v>
      </c>
    </row>
    <row r="18" spans="1:21" x14ac:dyDescent="0.45">
      <c r="A18" s="17" t="s">
        <v>32</v>
      </c>
      <c r="C18" s="14" t="s">
        <v>193</v>
      </c>
      <c r="E18" s="14">
        <v>-80925422</v>
      </c>
      <c r="G18" s="14" t="s">
        <v>193</v>
      </c>
      <c r="I18" s="14">
        <v>-80925422</v>
      </c>
      <c r="K18" s="43">
        <v>-5.9999999999999995E-4</v>
      </c>
      <c r="M18" s="14" t="s">
        <v>193</v>
      </c>
      <c r="O18" s="14">
        <v>-267775273</v>
      </c>
      <c r="Q18" s="14">
        <v>-387939906</v>
      </c>
      <c r="S18" s="14">
        <v>-655715179</v>
      </c>
      <c r="U18" s="43">
        <v>-1.6000000000000001E-3</v>
      </c>
    </row>
    <row r="19" spans="1:21" x14ac:dyDescent="0.45">
      <c r="A19" s="17" t="s">
        <v>167</v>
      </c>
      <c r="C19" s="14" t="s">
        <v>193</v>
      </c>
      <c r="E19" s="14" t="s">
        <v>193</v>
      </c>
      <c r="G19" s="14" t="s">
        <v>193</v>
      </c>
      <c r="I19" s="14" t="s">
        <v>193</v>
      </c>
      <c r="K19" s="44">
        <v>0</v>
      </c>
      <c r="M19" s="14" t="s">
        <v>193</v>
      </c>
      <c r="O19" s="14" t="s">
        <v>193</v>
      </c>
      <c r="Q19" s="14">
        <v>73465210</v>
      </c>
      <c r="S19" s="14">
        <v>73465210</v>
      </c>
      <c r="U19" s="43">
        <v>2.0000000000000001E-4</v>
      </c>
    </row>
    <row r="20" spans="1:21" x14ac:dyDescent="0.45">
      <c r="A20" s="17" t="s">
        <v>16</v>
      </c>
      <c r="C20" s="14" t="s">
        <v>193</v>
      </c>
      <c r="E20" s="14">
        <v>-89700650</v>
      </c>
      <c r="G20" s="14" t="s">
        <v>193</v>
      </c>
      <c r="I20" s="14">
        <v>-89700650</v>
      </c>
      <c r="K20" s="43">
        <v>-6.9999999999999999E-4</v>
      </c>
      <c r="M20" s="14" t="s">
        <v>193</v>
      </c>
      <c r="O20" s="14">
        <v>-2415382</v>
      </c>
      <c r="Q20" s="14">
        <v>-855920980</v>
      </c>
      <c r="S20" s="14">
        <v>-858336362</v>
      </c>
      <c r="U20" s="43">
        <v>-2.0999999999999999E-3</v>
      </c>
    </row>
    <row r="21" spans="1:21" x14ac:dyDescent="0.45">
      <c r="A21" s="17" t="s">
        <v>168</v>
      </c>
      <c r="C21" s="14" t="s">
        <v>193</v>
      </c>
      <c r="E21" s="14" t="s">
        <v>193</v>
      </c>
      <c r="G21" s="14" t="s">
        <v>193</v>
      </c>
      <c r="I21" s="14" t="s">
        <v>193</v>
      </c>
      <c r="K21" s="44">
        <v>0</v>
      </c>
      <c r="M21" s="14" t="s">
        <v>193</v>
      </c>
      <c r="O21" s="14" t="s">
        <v>193</v>
      </c>
      <c r="Q21" s="14">
        <v>37194290</v>
      </c>
      <c r="S21" s="14">
        <v>37194290</v>
      </c>
      <c r="U21" s="43">
        <v>1E-4</v>
      </c>
    </row>
    <row r="22" spans="1:21" x14ac:dyDescent="0.45">
      <c r="A22" s="17" t="s">
        <v>169</v>
      </c>
      <c r="C22" s="14" t="s">
        <v>193</v>
      </c>
      <c r="E22" s="14" t="s">
        <v>193</v>
      </c>
      <c r="G22" s="14" t="s">
        <v>193</v>
      </c>
      <c r="I22" s="14" t="s">
        <v>193</v>
      </c>
      <c r="K22" s="44">
        <v>0</v>
      </c>
      <c r="M22" s="14" t="s">
        <v>193</v>
      </c>
      <c r="O22" s="14" t="s">
        <v>193</v>
      </c>
      <c r="Q22" s="14">
        <v>12734982</v>
      </c>
      <c r="S22" s="14">
        <v>12734982</v>
      </c>
      <c r="U22" s="44">
        <v>0</v>
      </c>
    </row>
    <row r="23" spans="1:21" x14ac:dyDescent="0.45">
      <c r="A23" s="17" t="s">
        <v>31</v>
      </c>
      <c r="C23" s="14" t="s">
        <v>193</v>
      </c>
      <c r="E23" s="14">
        <v>-312060852</v>
      </c>
      <c r="G23" s="14" t="s">
        <v>193</v>
      </c>
      <c r="I23" s="14">
        <v>-312060852</v>
      </c>
      <c r="K23" s="43">
        <v>-2.3999999999999998E-3</v>
      </c>
      <c r="M23" s="14">
        <v>1199178645</v>
      </c>
      <c r="O23" s="14">
        <v>-1545655689</v>
      </c>
      <c r="Q23" s="14" t="s">
        <v>193</v>
      </c>
      <c r="S23" s="14">
        <v>-346477044</v>
      </c>
      <c r="U23" s="43">
        <v>-8.9999999999999998E-4</v>
      </c>
    </row>
    <row r="24" spans="1:21" x14ac:dyDescent="0.45">
      <c r="A24" s="17" t="s">
        <v>34</v>
      </c>
      <c r="C24" s="14" t="s">
        <v>193</v>
      </c>
      <c r="E24" s="14">
        <v>-61004754</v>
      </c>
      <c r="G24" s="14" t="s">
        <v>193</v>
      </c>
      <c r="I24" s="14">
        <v>-61004754</v>
      </c>
      <c r="K24" s="43">
        <v>-5.0000000000000001E-4</v>
      </c>
      <c r="M24" s="14" t="s">
        <v>193</v>
      </c>
      <c r="O24" s="14">
        <v>-61004754</v>
      </c>
      <c r="Q24" s="14" t="s">
        <v>193</v>
      </c>
      <c r="S24" s="14">
        <v>-61004754</v>
      </c>
      <c r="U24" s="43">
        <v>-2.0000000000000001E-4</v>
      </c>
    </row>
    <row r="25" spans="1:21" x14ac:dyDescent="0.45">
      <c r="A25" s="17" t="s">
        <v>23</v>
      </c>
      <c r="C25" s="14" t="s">
        <v>193</v>
      </c>
      <c r="E25" s="14">
        <v>-1805686456</v>
      </c>
      <c r="G25" s="14" t="s">
        <v>193</v>
      </c>
      <c r="I25" s="14">
        <v>-1805686456</v>
      </c>
      <c r="K25" s="43">
        <v>-1.41E-2</v>
      </c>
      <c r="M25" s="14" t="s">
        <v>193</v>
      </c>
      <c r="O25" s="14">
        <v>-5154943594</v>
      </c>
      <c r="Q25" s="14" t="s">
        <v>193</v>
      </c>
      <c r="S25" s="14">
        <v>-5154943594</v>
      </c>
      <c r="U25" s="43">
        <v>-1.2699999999999999E-2</v>
      </c>
    </row>
    <row r="26" spans="1:21" x14ac:dyDescent="0.45">
      <c r="A26" s="17" t="s">
        <v>18</v>
      </c>
      <c r="C26" s="14" t="s">
        <v>193</v>
      </c>
      <c r="E26" s="14">
        <v>-405318901</v>
      </c>
      <c r="G26" s="14" t="s">
        <v>193</v>
      </c>
      <c r="I26" s="14">
        <v>-405318901</v>
      </c>
      <c r="K26" s="43">
        <v>-3.2000000000000002E-3</v>
      </c>
      <c r="M26" s="14" t="s">
        <v>193</v>
      </c>
      <c r="O26" s="14">
        <v>-221083871</v>
      </c>
      <c r="Q26" s="14" t="s">
        <v>193</v>
      </c>
      <c r="S26" s="14">
        <v>-221083871</v>
      </c>
      <c r="U26" s="43">
        <v>-5.0000000000000001E-4</v>
      </c>
    </row>
    <row r="27" spans="1:21" x14ac:dyDescent="0.45">
      <c r="A27" s="17" t="s">
        <v>33</v>
      </c>
      <c r="C27" s="14" t="s">
        <v>193</v>
      </c>
      <c r="E27" s="14">
        <v>-186426624</v>
      </c>
      <c r="G27" s="14" t="s">
        <v>193</v>
      </c>
      <c r="I27" s="14">
        <v>-186426624</v>
      </c>
      <c r="K27" s="43">
        <v>-1.5E-3</v>
      </c>
      <c r="M27" s="14" t="s">
        <v>193</v>
      </c>
      <c r="O27" s="14">
        <v>-336642418</v>
      </c>
      <c r="Q27" s="14" t="s">
        <v>193</v>
      </c>
      <c r="S27" s="14">
        <v>-336642418</v>
      </c>
      <c r="U27" s="43">
        <v>-8.0000000000000004E-4</v>
      </c>
    </row>
    <row r="28" spans="1:21" x14ac:dyDescent="0.45">
      <c r="A28" s="17" t="s">
        <v>26</v>
      </c>
      <c r="C28" s="14" t="s">
        <v>193</v>
      </c>
      <c r="E28" s="14">
        <v>-166987233</v>
      </c>
      <c r="G28" s="14" t="s">
        <v>193</v>
      </c>
      <c r="I28" s="14">
        <v>-166987233</v>
      </c>
      <c r="K28" s="43">
        <v>-1.2999999999999999E-3</v>
      </c>
      <c r="M28" s="14" t="s">
        <v>193</v>
      </c>
      <c r="O28" s="14">
        <v>-165274664</v>
      </c>
      <c r="Q28" s="14" t="s">
        <v>193</v>
      </c>
      <c r="S28" s="14">
        <v>-165274664</v>
      </c>
      <c r="U28" s="43">
        <v>-4.0000000000000002E-4</v>
      </c>
    </row>
    <row r="29" spans="1:21" x14ac:dyDescent="0.45">
      <c r="A29" s="17" t="s">
        <v>21</v>
      </c>
      <c r="C29" s="14" t="s">
        <v>193</v>
      </c>
      <c r="E29" s="14">
        <v>86631924</v>
      </c>
      <c r="G29" s="14" t="s">
        <v>193</v>
      </c>
      <c r="I29" s="14">
        <v>86631924</v>
      </c>
      <c r="K29" s="43">
        <v>6.9999999999999999E-4</v>
      </c>
      <c r="M29" s="14" t="s">
        <v>193</v>
      </c>
      <c r="O29" s="14">
        <v>160250567</v>
      </c>
      <c r="Q29" s="14" t="s">
        <v>193</v>
      </c>
      <c r="S29" s="14">
        <v>160250567</v>
      </c>
      <c r="U29" s="43">
        <v>4.0000000000000002E-4</v>
      </c>
    </row>
    <row r="30" spans="1:21" x14ac:dyDescent="0.45">
      <c r="A30" s="17" t="s">
        <v>19</v>
      </c>
      <c r="C30" s="14" t="s">
        <v>193</v>
      </c>
      <c r="E30" s="14">
        <v>-1129062376</v>
      </c>
      <c r="G30" s="14" t="s">
        <v>193</v>
      </c>
      <c r="I30" s="14">
        <v>-1129062376</v>
      </c>
      <c r="K30" s="43">
        <v>-8.8000000000000005E-3</v>
      </c>
      <c r="M30" s="14" t="s">
        <v>193</v>
      </c>
      <c r="O30" s="14">
        <v>-1020153948</v>
      </c>
      <c r="Q30" s="14" t="s">
        <v>193</v>
      </c>
      <c r="S30" s="14">
        <v>-1020153948</v>
      </c>
      <c r="U30" s="43">
        <v>-2.5000000000000001E-3</v>
      </c>
    </row>
    <row r="31" spans="1:21" x14ac:dyDescent="0.45">
      <c r="A31" s="17" t="s">
        <v>27</v>
      </c>
      <c r="C31" s="14" t="s">
        <v>193</v>
      </c>
      <c r="E31" s="14">
        <v>-1233336</v>
      </c>
      <c r="G31" s="14" t="s">
        <v>193</v>
      </c>
      <c r="I31" s="14">
        <v>-1233336</v>
      </c>
      <c r="K31" s="44">
        <v>0</v>
      </c>
      <c r="M31" s="14" t="s">
        <v>193</v>
      </c>
      <c r="O31" s="14">
        <v>-2083743</v>
      </c>
      <c r="Q31" s="14" t="s">
        <v>193</v>
      </c>
      <c r="S31" s="14">
        <v>-2083743</v>
      </c>
      <c r="U31" s="44">
        <v>0</v>
      </c>
    </row>
    <row r="32" spans="1:21" x14ac:dyDescent="0.45">
      <c r="A32" s="17" t="s">
        <v>22</v>
      </c>
      <c r="C32" s="14" t="s">
        <v>193</v>
      </c>
      <c r="E32" s="14">
        <v>-121512142</v>
      </c>
      <c r="G32" s="14" t="s">
        <v>193</v>
      </c>
      <c r="I32" s="14">
        <v>-121512142</v>
      </c>
      <c r="K32" s="43">
        <v>-8.9999999999999998E-4</v>
      </c>
      <c r="M32" s="14" t="s">
        <v>193</v>
      </c>
      <c r="O32" s="14">
        <v>-167210961</v>
      </c>
      <c r="Q32" s="14" t="s">
        <v>193</v>
      </c>
      <c r="S32" s="14">
        <v>-167210961</v>
      </c>
      <c r="U32" s="43">
        <v>-4.0000000000000002E-4</v>
      </c>
    </row>
    <row r="33" spans="1:26" x14ac:dyDescent="0.45">
      <c r="A33" s="17" t="s">
        <v>29</v>
      </c>
      <c r="C33" s="14" t="s">
        <v>193</v>
      </c>
      <c r="E33" s="14">
        <v>-276153377</v>
      </c>
      <c r="G33" s="14" t="s">
        <v>193</v>
      </c>
      <c r="I33" s="14">
        <v>-276153377</v>
      </c>
      <c r="K33" s="43">
        <v>-2.2000000000000001E-3</v>
      </c>
      <c r="M33" s="14" t="s">
        <v>193</v>
      </c>
      <c r="O33" s="14">
        <v>-709567292</v>
      </c>
      <c r="Q33" s="14" t="s">
        <v>193</v>
      </c>
      <c r="S33" s="14">
        <v>-709567292</v>
      </c>
      <c r="U33" s="43">
        <v>-1.6999999999999999E-3</v>
      </c>
    </row>
    <row r="34" spans="1:26" x14ac:dyDescent="0.45">
      <c r="A34" s="17" t="s">
        <v>28</v>
      </c>
      <c r="C34" s="14" t="s">
        <v>193</v>
      </c>
      <c r="E34" s="14">
        <v>-333148373</v>
      </c>
      <c r="G34" s="14" t="s">
        <v>193</v>
      </c>
      <c r="I34" s="14">
        <v>-333148373</v>
      </c>
      <c r="K34" s="43">
        <v>-2.5999999999999999E-3</v>
      </c>
      <c r="M34" s="14" t="s">
        <v>193</v>
      </c>
      <c r="O34" s="14">
        <v>-331560283</v>
      </c>
      <c r="Q34" s="14" t="s">
        <v>193</v>
      </c>
      <c r="S34" s="14">
        <v>-331560283</v>
      </c>
      <c r="U34" s="43">
        <v>-8.0000000000000004E-4</v>
      </c>
    </row>
    <row r="35" spans="1:26" x14ac:dyDescent="0.45">
      <c r="A35" s="17" t="s">
        <v>15</v>
      </c>
      <c r="C35" s="14" t="s">
        <v>193</v>
      </c>
      <c r="E35" s="14">
        <v>-102295237</v>
      </c>
      <c r="G35" s="14" t="s">
        <v>193</v>
      </c>
      <c r="I35" s="14">
        <v>-102295237</v>
      </c>
      <c r="K35" s="43">
        <v>-8.0000000000000004E-4</v>
      </c>
      <c r="M35" s="14" t="s">
        <v>193</v>
      </c>
      <c r="O35" s="14">
        <v>348896467</v>
      </c>
      <c r="Q35" s="14" t="s">
        <v>193</v>
      </c>
      <c r="S35" s="14">
        <v>348896467</v>
      </c>
      <c r="U35" s="43">
        <v>8.9999999999999998E-4</v>
      </c>
    </row>
    <row r="36" spans="1:26" ht="19.5" thickBot="1" x14ac:dyDescent="0.5">
      <c r="C36" s="40" t="s">
        <v>193</v>
      </c>
      <c r="E36" s="15">
        <f>SUM(E8:E35)</f>
        <v>-5852635637</v>
      </c>
      <c r="G36" s="15">
        <f>SUM(G8:G35)</f>
        <v>-625152560</v>
      </c>
      <c r="I36" s="15">
        <f>SUM(I8:I35)</f>
        <v>-6477788197</v>
      </c>
      <c r="M36" s="40">
        <f>SUM(M8:M35)</f>
        <v>1199178645</v>
      </c>
      <c r="O36" s="15">
        <f>SUM(O8:O35)</f>
        <v>-10345490667</v>
      </c>
      <c r="Q36" s="15">
        <f>SUM(Q8:Q35)</f>
        <v>-3085480761</v>
      </c>
      <c r="S36" s="15">
        <f>SUM(S8:S35)</f>
        <v>-12231792783</v>
      </c>
    </row>
    <row r="37" spans="1:26" ht="19.5" thickTop="1" x14ac:dyDescent="0.45">
      <c r="W37" s="41"/>
      <c r="X37" s="41"/>
      <c r="Y37" s="41"/>
      <c r="Z37" s="42"/>
    </row>
    <row r="38" spans="1:26" x14ac:dyDescent="0.45">
      <c r="W38" s="42"/>
      <c r="X38" s="42"/>
      <c r="Y38" s="42"/>
      <c r="Z38" s="42"/>
    </row>
  </sheetData>
  <mergeCells count="16">
    <mergeCell ref="A2:U2"/>
    <mergeCell ref="A3:U3"/>
    <mergeCell ref="A4:U4"/>
    <mergeCell ref="A6:A7"/>
    <mergeCell ref="C7"/>
    <mergeCell ref="E7"/>
    <mergeCell ref="G7"/>
    <mergeCell ref="I7"/>
    <mergeCell ref="S7"/>
    <mergeCell ref="U7"/>
    <mergeCell ref="M6:U6"/>
    <mergeCell ref="K7"/>
    <mergeCell ref="C6:K6"/>
    <mergeCell ref="M7"/>
    <mergeCell ref="O7"/>
    <mergeCell ref="Q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Q25"/>
  <sheetViews>
    <sheetView rightToLeft="1" workbookViewId="0">
      <selection activeCell="A4" sqref="A4:Q4"/>
    </sheetView>
  </sheetViews>
  <sheetFormatPr defaultRowHeight="18.75" x14ac:dyDescent="0.25"/>
  <cols>
    <col min="1" max="1" width="31.28515625" style="10" bestFit="1" customWidth="1"/>
    <col min="2" max="2" width="1" style="10" customWidth="1"/>
    <col min="3" max="3" width="15" style="10" bestFit="1" customWidth="1"/>
    <col min="4" max="4" width="1" style="10" customWidth="1"/>
    <col min="5" max="5" width="15.42578125" style="10" bestFit="1" customWidth="1"/>
    <col min="6" max="6" width="1" style="10" customWidth="1"/>
    <col min="7" max="7" width="13.85546875" style="10" bestFit="1" customWidth="1"/>
    <col min="8" max="8" width="1" style="10" customWidth="1"/>
    <col min="9" max="9" width="15" style="10" bestFit="1" customWidth="1"/>
    <col min="10" max="10" width="1" style="10" customWidth="1"/>
    <col min="11" max="11" width="15.7109375" style="10" bestFit="1" customWidth="1"/>
    <col min="12" max="12" width="1" style="10" customWidth="1"/>
    <col min="13" max="13" width="16" style="10" bestFit="1" customWidth="1"/>
    <col min="14" max="14" width="1" style="10" customWidth="1"/>
    <col min="15" max="15" width="13.85546875" style="10" bestFit="1" customWidth="1"/>
    <col min="16" max="16" width="1" style="10" customWidth="1"/>
    <col min="17" max="17" width="16" style="10" bestFit="1" customWidth="1"/>
    <col min="18" max="18" width="1" style="10" customWidth="1"/>
    <col min="19" max="19" width="9.140625" style="10" customWidth="1"/>
    <col min="20" max="16384" width="9.140625" style="10"/>
  </cols>
  <sheetData>
    <row r="2" spans="1:17" ht="21" x14ac:dyDescent="0.2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1" x14ac:dyDescent="0.25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1" x14ac:dyDescent="0.2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6" spans="1:17" ht="21" x14ac:dyDescent="0.25">
      <c r="A6" s="50" t="s">
        <v>143</v>
      </c>
      <c r="C6" s="51" t="s">
        <v>141</v>
      </c>
      <c r="D6" s="51" t="s">
        <v>141</v>
      </c>
      <c r="E6" s="51" t="s">
        <v>141</v>
      </c>
      <c r="F6" s="51" t="s">
        <v>141</v>
      </c>
      <c r="G6" s="51" t="s">
        <v>141</v>
      </c>
      <c r="H6" s="51" t="s">
        <v>141</v>
      </c>
      <c r="I6" s="51" t="s">
        <v>141</v>
      </c>
      <c r="K6" s="51" t="s">
        <v>142</v>
      </c>
      <c r="L6" s="51" t="s">
        <v>142</v>
      </c>
      <c r="M6" s="51" t="s">
        <v>142</v>
      </c>
      <c r="N6" s="51" t="s">
        <v>142</v>
      </c>
      <c r="O6" s="51" t="s">
        <v>142</v>
      </c>
      <c r="P6" s="51" t="s">
        <v>142</v>
      </c>
      <c r="Q6" s="51" t="s">
        <v>142</v>
      </c>
    </row>
    <row r="7" spans="1:17" ht="33.75" customHeight="1" x14ac:dyDescent="0.25">
      <c r="A7" s="51" t="s">
        <v>143</v>
      </c>
      <c r="C7" s="51" t="s">
        <v>176</v>
      </c>
      <c r="E7" s="51" t="s">
        <v>173</v>
      </c>
      <c r="G7" s="51" t="s">
        <v>174</v>
      </c>
      <c r="I7" s="51" t="s">
        <v>177</v>
      </c>
      <c r="K7" s="51" t="s">
        <v>176</v>
      </c>
      <c r="M7" s="51" t="s">
        <v>173</v>
      </c>
      <c r="O7" s="51" t="s">
        <v>174</v>
      </c>
      <c r="Q7" s="51" t="s">
        <v>177</v>
      </c>
    </row>
    <row r="8" spans="1:17" x14ac:dyDescent="0.25">
      <c r="A8" s="18" t="s">
        <v>48</v>
      </c>
      <c r="C8" s="11" t="s">
        <v>193</v>
      </c>
      <c r="E8" s="11">
        <v>-3112662958</v>
      </c>
      <c r="G8" s="11">
        <v>4815317159</v>
      </c>
      <c r="I8" s="11">
        <v>1702654201</v>
      </c>
      <c r="K8" s="11" t="s">
        <v>193</v>
      </c>
      <c r="M8" s="11">
        <v>3916845861</v>
      </c>
      <c r="O8" s="11">
        <v>4895349315</v>
      </c>
      <c r="Q8" s="11">
        <v>8812195176</v>
      </c>
    </row>
    <row r="9" spans="1:17" x14ac:dyDescent="0.25">
      <c r="A9" s="18" t="s">
        <v>170</v>
      </c>
      <c r="C9" s="11" t="s">
        <v>193</v>
      </c>
      <c r="E9" s="11" t="s">
        <v>193</v>
      </c>
      <c r="G9" s="11" t="s">
        <v>193</v>
      </c>
      <c r="I9" s="11" t="s">
        <v>193</v>
      </c>
      <c r="K9" s="11" t="s">
        <v>193</v>
      </c>
      <c r="M9" s="11" t="s">
        <v>193</v>
      </c>
      <c r="O9" s="11">
        <v>-322494460</v>
      </c>
      <c r="Q9" s="11">
        <v>-322494460</v>
      </c>
    </row>
    <row r="10" spans="1:17" x14ac:dyDescent="0.25">
      <c r="A10" s="18" t="s">
        <v>149</v>
      </c>
      <c r="C10" s="11" t="s">
        <v>193</v>
      </c>
      <c r="E10" s="11" t="s">
        <v>193</v>
      </c>
      <c r="G10" s="11" t="s">
        <v>193</v>
      </c>
      <c r="I10" s="11" t="s">
        <v>193</v>
      </c>
      <c r="K10" s="11">
        <v>18237259428</v>
      </c>
      <c r="M10" s="11" t="s">
        <v>193</v>
      </c>
      <c r="O10" s="11">
        <v>117015000</v>
      </c>
      <c r="Q10" s="11">
        <v>18354274428</v>
      </c>
    </row>
    <row r="11" spans="1:17" x14ac:dyDescent="0.25">
      <c r="A11" s="18" t="s">
        <v>51</v>
      </c>
      <c r="C11" s="11" t="s">
        <v>193</v>
      </c>
      <c r="E11" s="11">
        <v>719379589</v>
      </c>
      <c r="G11" s="11" t="s">
        <v>193</v>
      </c>
      <c r="I11" s="11">
        <v>719379589</v>
      </c>
      <c r="K11" s="11" t="s">
        <v>193</v>
      </c>
      <c r="M11" s="11">
        <v>1666737103</v>
      </c>
      <c r="O11" s="11">
        <v>14571197</v>
      </c>
      <c r="Q11" s="11">
        <v>1681308300</v>
      </c>
    </row>
    <row r="12" spans="1:17" x14ac:dyDescent="0.25">
      <c r="A12" s="18" t="s">
        <v>171</v>
      </c>
      <c r="C12" s="11" t="s">
        <v>193</v>
      </c>
      <c r="E12" s="11" t="s">
        <v>193</v>
      </c>
      <c r="G12" s="11" t="s">
        <v>193</v>
      </c>
      <c r="I12" s="11" t="s">
        <v>193</v>
      </c>
      <c r="K12" s="11" t="s">
        <v>193</v>
      </c>
      <c r="M12" s="11" t="s">
        <v>193</v>
      </c>
      <c r="O12" s="11">
        <v>37201670</v>
      </c>
      <c r="Q12" s="11">
        <v>37201670</v>
      </c>
    </row>
    <row r="13" spans="1:17" x14ac:dyDescent="0.25">
      <c r="A13" s="18" t="s">
        <v>66</v>
      </c>
      <c r="C13" s="11">
        <v>7269162505</v>
      </c>
      <c r="E13" s="11">
        <v>5149750438</v>
      </c>
      <c r="G13" s="11" t="s">
        <v>193</v>
      </c>
      <c r="I13" s="11">
        <v>12418912943</v>
      </c>
      <c r="K13" s="11">
        <v>26383213869</v>
      </c>
      <c r="M13" s="11">
        <v>20139690430</v>
      </c>
      <c r="O13" s="11" t="s">
        <v>193</v>
      </c>
      <c r="Q13" s="11">
        <v>46522904299</v>
      </c>
    </row>
    <row r="14" spans="1:17" x14ac:dyDescent="0.25">
      <c r="A14" s="18" t="s">
        <v>72</v>
      </c>
      <c r="C14" s="11">
        <v>5245966744</v>
      </c>
      <c r="E14" s="11" t="s">
        <v>193</v>
      </c>
      <c r="G14" s="11" t="s">
        <v>193</v>
      </c>
      <c r="I14" s="11">
        <v>5245966744</v>
      </c>
      <c r="K14" s="11">
        <v>20943592410</v>
      </c>
      <c r="M14" s="11" t="s">
        <v>193</v>
      </c>
      <c r="O14" s="11" t="s">
        <v>193</v>
      </c>
      <c r="Q14" s="11">
        <v>20943592410</v>
      </c>
    </row>
    <row r="15" spans="1:17" x14ac:dyDescent="0.25">
      <c r="A15" s="18" t="s">
        <v>63</v>
      </c>
      <c r="C15" s="11">
        <v>1532861256</v>
      </c>
      <c r="E15" s="11">
        <v>-1416543205</v>
      </c>
      <c r="G15" s="11" t="s">
        <v>193</v>
      </c>
      <c r="I15" s="11">
        <v>116318051</v>
      </c>
      <c r="K15" s="11">
        <v>5741378002</v>
      </c>
      <c r="M15" s="11">
        <v>2293282268</v>
      </c>
      <c r="O15" s="11" t="s">
        <v>193</v>
      </c>
      <c r="Q15" s="11">
        <v>8034660270</v>
      </c>
    </row>
    <row r="16" spans="1:17" x14ac:dyDescent="0.25">
      <c r="A16" s="18" t="s">
        <v>44</v>
      </c>
      <c r="C16" s="11">
        <v>2399444063</v>
      </c>
      <c r="E16" s="11" t="s">
        <v>193</v>
      </c>
      <c r="G16" s="11" t="s">
        <v>193</v>
      </c>
      <c r="I16" s="11">
        <v>2399444063</v>
      </c>
      <c r="K16" s="11">
        <v>9214487823</v>
      </c>
      <c r="M16" s="11" t="s">
        <v>193</v>
      </c>
      <c r="O16" s="11" t="s">
        <v>193</v>
      </c>
      <c r="Q16" s="11">
        <v>9214487823</v>
      </c>
    </row>
    <row r="17" spans="1:17" x14ac:dyDescent="0.25">
      <c r="A17" s="18" t="s">
        <v>60</v>
      </c>
      <c r="C17" s="11">
        <v>14971898235</v>
      </c>
      <c r="E17" s="11">
        <v>33122390479</v>
      </c>
      <c r="G17" s="11" t="s">
        <v>193</v>
      </c>
      <c r="I17" s="11">
        <v>48094288714</v>
      </c>
      <c r="K17" s="11">
        <v>59060489362</v>
      </c>
      <c r="M17" s="11">
        <v>79826395843</v>
      </c>
      <c r="O17" s="11" t="s">
        <v>193</v>
      </c>
      <c r="Q17" s="11">
        <v>138886885205</v>
      </c>
    </row>
    <row r="18" spans="1:17" x14ac:dyDescent="0.25">
      <c r="A18" s="18" t="s">
        <v>69</v>
      </c>
      <c r="C18" s="11">
        <v>24030885</v>
      </c>
      <c r="E18" s="11" t="s">
        <v>193</v>
      </c>
      <c r="G18" s="11" t="s">
        <v>193</v>
      </c>
      <c r="I18" s="11">
        <v>24030885</v>
      </c>
      <c r="K18" s="11">
        <v>89825673</v>
      </c>
      <c r="M18" s="11" t="s">
        <v>193</v>
      </c>
      <c r="O18" s="11" t="s">
        <v>193</v>
      </c>
      <c r="Q18" s="11">
        <v>89825673</v>
      </c>
    </row>
    <row r="19" spans="1:17" x14ac:dyDescent="0.25">
      <c r="A19" s="18" t="s">
        <v>81</v>
      </c>
      <c r="C19" s="11" t="s">
        <v>193</v>
      </c>
      <c r="E19" s="11">
        <v>9742911</v>
      </c>
      <c r="G19" s="11" t="s">
        <v>193</v>
      </c>
      <c r="I19" s="11">
        <v>9742911</v>
      </c>
      <c r="K19" s="11" t="s">
        <v>193</v>
      </c>
      <c r="M19" s="11">
        <v>9742911</v>
      </c>
      <c r="O19" s="11" t="s">
        <v>193</v>
      </c>
      <c r="Q19" s="11">
        <v>9742911</v>
      </c>
    </row>
    <row r="20" spans="1:17" x14ac:dyDescent="0.25">
      <c r="A20" s="18" t="s">
        <v>54</v>
      </c>
      <c r="C20" s="11" t="s">
        <v>193</v>
      </c>
      <c r="E20" s="11">
        <v>539902125</v>
      </c>
      <c r="G20" s="11" t="s">
        <v>193</v>
      </c>
      <c r="I20" s="11">
        <v>539902125</v>
      </c>
      <c r="K20" s="11" t="s">
        <v>193</v>
      </c>
      <c r="M20" s="11">
        <v>1237129903</v>
      </c>
      <c r="O20" s="11" t="s">
        <v>193</v>
      </c>
      <c r="Q20" s="11">
        <v>1237129903</v>
      </c>
    </row>
    <row r="21" spans="1:17" x14ac:dyDescent="0.25">
      <c r="A21" s="18" t="s">
        <v>57</v>
      </c>
      <c r="C21" s="11" t="s">
        <v>193</v>
      </c>
      <c r="E21" s="11">
        <v>442471088</v>
      </c>
      <c r="G21" s="11" t="s">
        <v>193</v>
      </c>
      <c r="I21" s="11">
        <v>442471088</v>
      </c>
      <c r="K21" s="11" t="s">
        <v>193</v>
      </c>
      <c r="M21" s="11">
        <v>1425365967</v>
      </c>
      <c r="O21" s="11" t="s">
        <v>193</v>
      </c>
      <c r="Q21" s="11">
        <v>1425365967</v>
      </c>
    </row>
    <row r="22" spans="1:17" x14ac:dyDescent="0.25">
      <c r="A22" s="18" t="s">
        <v>78</v>
      </c>
      <c r="C22" s="11" t="s">
        <v>193</v>
      </c>
      <c r="E22" s="11">
        <v>-61179236</v>
      </c>
      <c r="G22" s="11" t="s">
        <v>193</v>
      </c>
      <c r="I22" s="11">
        <v>-61179236</v>
      </c>
      <c r="K22" s="11" t="s">
        <v>193</v>
      </c>
      <c r="M22" s="11">
        <v>-61179236</v>
      </c>
      <c r="O22" s="11" t="s">
        <v>193</v>
      </c>
      <c r="Q22" s="11">
        <v>-61179236</v>
      </c>
    </row>
    <row r="23" spans="1:17" x14ac:dyDescent="0.25">
      <c r="A23" s="18" t="s">
        <v>75</v>
      </c>
      <c r="C23" s="11" t="s">
        <v>193</v>
      </c>
      <c r="E23" s="11">
        <v>7409857418</v>
      </c>
      <c r="G23" s="11" t="s">
        <v>193</v>
      </c>
      <c r="I23" s="11">
        <v>7409857418</v>
      </c>
      <c r="K23" s="11" t="s">
        <v>193</v>
      </c>
      <c r="M23" s="11">
        <v>23334085733</v>
      </c>
      <c r="O23" s="11" t="s">
        <v>193</v>
      </c>
      <c r="Q23" s="11">
        <v>23334085733</v>
      </c>
    </row>
    <row r="24" spans="1:17" ht="19.5" thickBot="1" x14ac:dyDescent="0.3">
      <c r="A24" s="18"/>
      <c r="C24" s="16">
        <f>SUM(C8:C23)</f>
        <v>31443363688</v>
      </c>
      <c r="E24" s="16">
        <f>SUM(E8:E23)</f>
        <v>42803108649</v>
      </c>
      <c r="G24" s="16">
        <f>SUM(G8:G23)</f>
        <v>4815317159</v>
      </c>
      <c r="I24" s="16">
        <f>SUM(I8:I23)</f>
        <v>79061789496</v>
      </c>
      <c r="K24" s="16">
        <f>SUM(K8:K23)</f>
        <v>139670246567</v>
      </c>
      <c r="M24" s="16">
        <f>SUM(M8:M23)</f>
        <v>133788096783</v>
      </c>
      <c r="O24" s="16">
        <f>SUM(O8:O23)</f>
        <v>4741642722</v>
      </c>
      <c r="Q24" s="16">
        <f>SUM(Q8:Q23)</f>
        <v>278199986072</v>
      </c>
    </row>
    <row r="25" spans="1:17" ht="19.5" thickTop="1" x14ac:dyDescent="0.25"/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J27"/>
  <sheetViews>
    <sheetView rightToLeft="1" topLeftCell="A5" workbookViewId="0">
      <selection activeCell="A8" sqref="A8:A27"/>
    </sheetView>
  </sheetViews>
  <sheetFormatPr defaultColWidth="9" defaultRowHeight="18.75" x14ac:dyDescent="0.45"/>
  <cols>
    <col min="1" max="1" width="25" style="13" bestFit="1" customWidth="1"/>
    <col min="2" max="2" width="0.7109375" style="13" customWidth="1"/>
    <col min="3" max="3" width="22" style="13" bestFit="1" customWidth="1"/>
    <col min="4" max="4" width="1.140625" style="13" customWidth="1"/>
    <col min="5" max="5" width="22.42578125" style="13" customWidth="1"/>
    <col min="6" max="6" width="1" style="13" customWidth="1"/>
    <col min="7" max="7" width="17.5703125" style="13" customWidth="1"/>
    <col min="8" max="8" width="1" style="13" customWidth="1"/>
    <col min="9" max="9" width="24.5703125" style="13" bestFit="1" customWidth="1"/>
    <col min="10" max="10" width="1.28515625" style="13" customWidth="1"/>
    <col min="11" max="16384" width="9" style="13"/>
  </cols>
  <sheetData>
    <row r="2" spans="1:10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</row>
    <row r="3" spans="1:10" ht="21" x14ac:dyDescent="0.45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</row>
    <row r="4" spans="1:10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</row>
    <row r="6" spans="1:10" ht="21" x14ac:dyDescent="0.45">
      <c r="A6" s="51" t="s">
        <v>178</v>
      </c>
      <c r="B6" s="51" t="s">
        <v>178</v>
      </c>
      <c r="C6" s="51" t="s">
        <v>178</v>
      </c>
      <c r="E6" s="51" t="s">
        <v>141</v>
      </c>
      <c r="F6" s="51" t="s">
        <v>141</v>
      </c>
      <c r="G6" s="51" t="s">
        <v>141</v>
      </c>
      <c r="I6" s="51" t="s">
        <v>142</v>
      </c>
      <c r="J6" s="51" t="s">
        <v>142</v>
      </c>
    </row>
    <row r="7" spans="1:10" s="45" customFormat="1" ht="37.5" customHeight="1" x14ac:dyDescent="0.45">
      <c r="A7" s="53" t="s">
        <v>179</v>
      </c>
      <c r="C7" s="53" t="s">
        <v>97</v>
      </c>
      <c r="E7" s="53" t="s">
        <v>180</v>
      </c>
      <c r="G7" s="53" t="s">
        <v>181</v>
      </c>
      <c r="I7" s="53" t="s">
        <v>180</v>
      </c>
    </row>
    <row r="8" spans="1:10" x14ac:dyDescent="0.45">
      <c r="A8" s="17" t="s">
        <v>92</v>
      </c>
      <c r="C8" s="13" t="s">
        <v>148</v>
      </c>
      <c r="E8" s="14">
        <v>9631780814</v>
      </c>
      <c r="G8" s="13" t="s">
        <v>193</v>
      </c>
      <c r="I8" s="14">
        <v>9631780814</v>
      </c>
    </row>
    <row r="9" spans="1:10" x14ac:dyDescent="0.45">
      <c r="A9" s="17" t="s">
        <v>103</v>
      </c>
      <c r="C9" s="13" t="s">
        <v>104</v>
      </c>
      <c r="E9" s="14">
        <v>73973</v>
      </c>
      <c r="G9" s="13" t="s">
        <v>193</v>
      </c>
      <c r="I9" s="14">
        <v>149129</v>
      </c>
    </row>
    <row r="10" spans="1:10" x14ac:dyDescent="0.45">
      <c r="A10" s="17" t="s">
        <v>111</v>
      </c>
      <c r="C10" s="13" t="s">
        <v>112</v>
      </c>
      <c r="E10" s="14" t="s">
        <v>193</v>
      </c>
      <c r="G10" s="13" t="s">
        <v>193</v>
      </c>
      <c r="I10" s="14">
        <v>7735285</v>
      </c>
    </row>
    <row r="11" spans="1:10" x14ac:dyDescent="0.45">
      <c r="A11" s="17" t="s">
        <v>113</v>
      </c>
      <c r="C11" s="13" t="s">
        <v>114</v>
      </c>
      <c r="E11" s="14">
        <v>16438</v>
      </c>
      <c r="G11" s="13" t="s">
        <v>193</v>
      </c>
      <c r="I11" s="14">
        <v>11647954</v>
      </c>
    </row>
    <row r="12" spans="1:10" x14ac:dyDescent="0.45">
      <c r="A12" s="17" t="s">
        <v>113</v>
      </c>
      <c r="C12" s="13" t="s">
        <v>182</v>
      </c>
      <c r="E12" s="14" t="s">
        <v>193</v>
      </c>
      <c r="G12" s="13" t="s">
        <v>193</v>
      </c>
      <c r="I12" s="14">
        <v>191780832</v>
      </c>
    </row>
    <row r="13" spans="1:10" x14ac:dyDescent="0.45">
      <c r="A13" s="17" t="s">
        <v>113</v>
      </c>
      <c r="C13" s="13" t="s">
        <v>183</v>
      </c>
      <c r="E13" s="14" t="s">
        <v>193</v>
      </c>
      <c r="G13" s="13" t="s">
        <v>193</v>
      </c>
      <c r="I13" s="14">
        <v>191780832</v>
      </c>
    </row>
    <row r="14" spans="1:10" x14ac:dyDescent="0.45">
      <c r="A14" s="17" t="s">
        <v>115</v>
      </c>
      <c r="C14" s="13" t="s">
        <v>116</v>
      </c>
      <c r="E14" s="14">
        <v>11305</v>
      </c>
      <c r="G14" s="13" t="s">
        <v>193</v>
      </c>
      <c r="I14" s="14">
        <v>41747</v>
      </c>
    </row>
    <row r="15" spans="1:10" x14ac:dyDescent="0.45">
      <c r="A15" s="17" t="s">
        <v>117</v>
      </c>
      <c r="C15" s="13" t="s">
        <v>118</v>
      </c>
      <c r="E15" s="14">
        <v>14771</v>
      </c>
      <c r="G15" s="37" t="s">
        <v>193</v>
      </c>
      <c r="I15" s="14">
        <v>115522</v>
      </c>
    </row>
    <row r="16" spans="1:10" x14ac:dyDescent="0.45">
      <c r="A16" s="17" t="s">
        <v>117</v>
      </c>
      <c r="C16" s="13" t="s">
        <v>121</v>
      </c>
      <c r="E16" s="14">
        <v>5675293132</v>
      </c>
      <c r="G16" s="13" t="s">
        <v>193</v>
      </c>
      <c r="I16" s="14">
        <v>23993046508</v>
      </c>
    </row>
    <row r="17" spans="1:9" x14ac:dyDescent="0.45">
      <c r="A17" s="17" t="s">
        <v>113</v>
      </c>
      <c r="C17" s="13" t="s">
        <v>123</v>
      </c>
      <c r="E17" s="14">
        <v>7047616438</v>
      </c>
      <c r="G17" s="13" t="s">
        <v>193</v>
      </c>
      <c r="I17" s="14">
        <v>27508438357</v>
      </c>
    </row>
    <row r="18" spans="1:9" x14ac:dyDescent="0.45">
      <c r="A18" s="17" t="s">
        <v>125</v>
      </c>
      <c r="C18" s="13" t="s">
        <v>126</v>
      </c>
      <c r="E18" s="14">
        <v>7338082168</v>
      </c>
      <c r="G18" s="13" t="s">
        <v>193</v>
      </c>
      <c r="I18" s="14">
        <v>30348493058</v>
      </c>
    </row>
    <row r="19" spans="1:9" x14ac:dyDescent="0.45">
      <c r="A19" s="17" t="s">
        <v>113</v>
      </c>
      <c r="C19" s="13" t="s">
        <v>128</v>
      </c>
      <c r="E19" s="14">
        <v>2259178072</v>
      </c>
      <c r="G19" s="13" t="s">
        <v>193</v>
      </c>
      <c r="I19" s="14">
        <v>8380821880</v>
      </c>
    </row>
    <row r="20" spans="1:9" x14ac:dyDescent="0.45">
      <c r="A20" s="17" t="s">
        <v>113</v>
      </c>
      <c r="C20" s="13" t="s">
        <v>130</v>
      </c>
      <c r="E20" s="14">
        <v>10701369849</v>
      </c>
      <c r="G20" s="13" t="s">
        <v>193</v>
      </c>
      <c r="I20" s="14">
        <v>24854794488</v>
      </c>
    </row>
    <row r="21" spans="1:9" x14ac:dyDescent="0.45">
      <c r="A21" s="17" t="s">
        <v>132</v>
      </c>
      <c r="C21" s="13" t="s">
        <v>133</v>
      </c>
      <c r="E21" s="14">
        <v>4900144</v>
      </c>
      <c r="G21" s="13" t="s">
        <v>193</v>
      </c>
      <c r="I21" s="14">
        <v>4900144</v>
      </c>
    </row>
    <row r="22" spans="1:9" x14ac:dyDescent="0.45">
      <c r="A22" s="17" t="s">
        <v>132</v>
      </c>
      <c r="C22" s="13" t="s">
        <v>135</v>
      </c>
      <c r="E22" s="14">
        <v>11550684909</v>
      </c>
      <c r="G22" s="13" t="s">
        <v>193</v>
      </c>
      <c r="I22" s="14">
        <v>12295890387</v>
      </c>
    </row>
    <row r="23" spans="1:9" x14ac:dyDescent="0.45">
      <c r="A23" s="17" t="s">
        <v>136</v>
      </c>
      <c r="C23" s="13" t="s">
        <v>184</v>
      </c>
      <c r="E23" s="14">
        <v>1133150684</v>
      </c>
      <c r="G23" s="13" t="s">
        <v>193</v>
      </c>
      <c r="I23" s="14">
        <v>1133150684</v>
      </c>
    </row>
    <row r="24" spans="1:9" ht="19.5" thickBot="1" x14ac:dyDescent="0.5">
      <c r="A24" s="17"/>
      <c r="E24" s="15">
        <f>SUM(E8:E23)</f>
        <v>55342172697</v>
      </c>
      <c r="I24" s="15">
        <f>SUM(I8:I23)</f>
        <v>138554567621</v>
      </c>
    </row>
    <row r="25" spans="1:9" ht="19.5" thickTop="1" x14ac:dyDescent="0.45">
      <c r="A25" s="17"/>
      <c r="E25" s="14"/>
      <c r="I25" s="14"/>
    </row>
    <row r="26" spans="1:9" x14ac:dyDescent="0.45">
      <c r="A26" s="17"/>
      <c r="E26" s="14"/>
      <c r="I26" s="14"/>
    </row>
    <row r="27" spans="1:9" x14ac:dyDescent="0.45">
      <c r="A27" s="17"/>
      <c r="I27" s="14"/>
    </row>
  </sheetData>
  <mergeCells count="11">
    <mergeCell ref="A2:J2"/>
    <mergeCell ref="A3:J3"/>
    <mergeCell ref="A4:I4"/>
    <mergeCell ref="A7"/>
    <mergeCell ref="C7"/>
    <mergeCell ref="A6:C6"/>
    <mergeCell ref="E7"/>
    <mergeCell ref="G7"/>
    <mergeCell ref="E6:G6"/>
    <mergeCell ref="I7"/>
    <mergeCell ref="I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E12"/>
  <sheetViews>
    <sheetView rightToLeft="1" workbookViewId="0">
      <selection activeCell="J11" sqref="J11"/>
    </sheetView>
  </sheetViews>
  <sheetFormatPr defaultRowHeight="18.75" x14ac:dyDescent="0.45"/>
  <cols>
    <col min="1" max="1" width="35.7109375" style="1" bestFit="1" customWidth="1"/>
    <col min="2" max="2" width="1" style="1" customWidth="1"/>
    <col min="3" max="3" width="8.140625" style="1" bestFit="1" customWidth="1"/>
    <col min="4" max="4" width="1" style="1" customWidth="1"/>
    <col min="5" max="5" width="11" style="1" bestFit="1" customWidth="1"/>
    <col min="6" max="6" width="1" style="1" customWidth="1"/>
    <col min="7" max="7" width="9.140625" style="1" customWidth="1"/>
    <col min="8" max="8" width="10.140625" style="1" bestFit="1" customWidth="1"/>
    <col min="9" max="16384" width="9.140625" style="1"/>
  </cols>
  <sheetData>
    <row r="2" spans="1:5" ht="21" x14ac:dyDescent="0.45">
      <c r="A2" s="49" t="s">
        <v>0</v>
      </c>
      <c r="B2" s="49"/>
      <c r="C2" s="49"/>
      <c r="D2" s="49"/>
      <c r="E2" s="49"/>
    </row>
    <row r="3" spans="1:5" ht="21" x14ac:dyDescent="0.45">
      <c r="A3" s="49" t="s">
        <v>139</v>
      </c>
      <c r="B3" s="49"/>
      <c r="C3" s="49"/>
      <c r="D3" s="49"/>
      <c r="E3" s="49"/>
    </row>
    <row r="4" spans="1:5" ht="21" x14ac:dyDescent="0.45">
      <c r="A4" s="49" t="s">
        <v>2</v>
      </c>
      <c r="B4" s="49"/>
      <c r="C4" s="49"/>
      <c r="D4" s="49"/>
      <c r="E4" s="49"/>
    </row>
    <row r="6" spans="1:5" ht="21" x14ac:dyDescent="0.45">
      <c r="A6" s="50" t="s">
        <v>185</v>
      </c>
      <c r="C6" s="51" t="s">
        <v>141</v>
      </c>
      <c r="E6" s="51" t="s">
        <v>6</v>
      </c>
    </row>
    <row r="7" spans="1:5" ht="21" x14ac:dyDescent="0.45">
      <c r="A7" s="51" t="s">
        <v>185</v>
      </c>
      <c r="C7" s="51" t="s">
        <v>100</v>
      </c>
      <c r="E7" s="51" t="s">
        <v>100</v>
      </c>
    </row>
    <row r="8" spans="1:5" x14ac:dyDescent="0.45">
      <c r="A8" s="1" t="s">
        <v>185</v>
      </c>
      <c r="C8" s="3">
        <v>178634</v>
      </c>
      <c r="E8" s="3">
        <v>16902610</v>
      </c>
    </row>
    <row r="9" spans="1:5" x14ac:dyDescent="0.45">
      <c r="A9" s="1" t="s">
        <v>186</v>
      </c>
      <c r="C9" s="14" t="s">
        <v>193</v>
      </c>
      <c r="E9" s="3">
        <v>28797978</v>
      </c>
    </row>
    <row r="10" spans="1:5" x14ac:dyDescent="0.45">
      <c r="A10" s="1" t="s">
        <v>187</v>
      </c>
      <c r="C10" s="14" t="s">
        <v>193</v>
      </c>
      <c r="E10" s="3">
        <v>27630859</v>
      </c>
    </row>
    <row r="11" spans="1:5" ht="21.75" thickBot="1" x14ac:dyDescent="0.6">
      <c r="A11" s="2" t="s">
        <v>148</v>
      </c>
      <c r="C11" s="46">
        <f>SUM(C8:C10)</f>
        <v>178634</v>
      </c>
      <c r="D11" s="34"/>
      <c r="E11" s="46">
        <f>SUM(E8:E10)</f>
        <v>73331447</v>
      </c>
    </row>
    <row r="12" spans="1:5" ht="19.5" thickTop="1" x14ac:dyDescent="0.45"/>
  </sheetData>
  <mergeCells count="8">
    <mergeCell ref="A3:E3"/>
    <mergeCell ref="A4:E4"/>
    <mergeCell ref="A2:E2"/>
    <mergeCell ref="E7"/>
    <mergeCell ref="E6"/>
    <mergeCell ref="A6:A7"/>
    <mergeCell ref="C7"/>
    <mergeCell ref="C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G11"/>
  <sheetViews>
    <sheetView rightToLeft="1" workbookViewId="0">
      <selection activeCell="P12" sqref="P12"/>
    </sheetView>
  </sheetViews>
  <sheetFormatPr defaultRowHeight="18.75" x14ac:dyDescent="0.25"/>
  <cols>
    <col min="1" max="1" width="24" style="10" bestFit="1" customWidth="1"/>
    <col min="2" max="2" width="1" style="10" customWidth="1"/>
    <col min="3" max="3" width="15.85546875" style="10" bestFit="1" customWidth="1"/>
    <col min="4" max="4" width="1" style="10" customWidth="1"/>
    <col min="5" max="5" width="12" style="10" customWidth="1"/>
    <col min="6" max="6" width="1" style="10" customWidth="1"/>
    <col min="7" max="7" width="16.7109375" style="10" customWidth="1"/>
    <col min="8" max="8" width="0.7109375" style="10" customWidth="1"/>
    <col min="9" max="9" width="9.140625" style="10" customWidth="1"/>
    <col min="10" max="16384" width="9.140625" style="10"/>
  </cols>
  <sheetData>
    <row r="2" spans="1:7" ht="21" x14ac:dyDescent="0.25">
      <c r="A2" s="49" t="s">
        <v>0</v>
      </c>
      <c r="B2" s="49"/>
      <c r="C2" s="49"/>
      <c r="D2" s="49"/>
      <c r="E2" s="49"/>
      <c r="F2" s="49"/>
      <c r="G2" s="49"/>
    </row>
    <row r="3" spans="1:7" ht="21" x14ac:dyDescent="0.25">
      <c r="A3" s="49" t="s">
        <v>139</v>
      </c>
      <c r="B3" s="49"/>
      <c r="C3" s="49"/>
      <c r="D3" s="49"/>
      <c r="E3" s="49"/>
      <c r="F3" s="49"/>
      <c r="G3" s="49"/>
    </row>
    <row r="4" spans="1:7" ht="21" x14ac:dyDescent="0.25">
      <c r="A4" s="49" t="s">
        <v>2</v>
      </c>
      <c r="B4" s="49"/>
      <c r="C4" s="49"/>
      <c r="D4" s="49"/>
      <c r="E4" s="49"/>
      <c r="F4" s="49"/>
      <c r="G4" s="49"/>
    </row>
    <row r="6" spans="1:7" s="47" customFormat="1" ht="45.75" customHeight="1" x14ac:dyDescent="0.25">
      <c r="A6" s="53" t="s">
        <v>143</v>
      </c>
      <c r="C6" s="53" t="s">
        <v>100</v>
      </c>
      <c r="E6" s="53" t="s">
        <v>175</v>
      </c>
      <c r="G6" s="53" t="s">
        <v>13</v>
      </c>
    </row>
    <row r="7" spans="1:7" x14ac:dyDescent="0.25">
      <c r="A7" s="18" t="s">
        <v>188</v>
      </c>
      <c r="C7" s="11">
        <v>-6477788197</v>
      </c>
      <c r="E7" s="21">
        <v>-5.0599999999999999E-2</v>
      </c>
      <c r="G7" s="21">
        <v>-8.9999999999999998E-4</v>
      </c>
    </row>
    <row r="8" spans="1:7" x14ac:dyDescent="0.25">
      <c r="A8" s="18" t="s">
        <v>189</v>
      </c>
      <c r="C8" s="11">
        <v>79061789496</v>
      </c>
      <c r="E8" s="21">
        <v>0.61780000000000002</v>
      </c>
      <c r="G8" s="21">
        <v>1.09E-2</v>
      </c>
    </row>
    <row r="9" spans="1:7" x14ac:dyDescent="0.25">
      <c r="A9" s="18" t="s">
        <v>190</v>
      </c>
      <c r="C9" s="11">
        <v>55342172697</v>
      </c>
      <c r="E9" s="21">
        <v>0.4325</v>
      </c>
      <c r="G9" s="21">
        <v>7.6E-3</v>
      </c>
    </row>
    <row r="10" spans="1:7" ht="19.5" thickBot="1" x14ac:dyDescent="0.3">
      <c r="C10" s="16">
        <f>SUM(C7:C9)</f>
        <v>127926173996</v>
      </c>
    </row>
    <row r="11" spans="1:7" ht="19.5" thickTop="1" x14ac:dyDescent="0.25"/>
  </sheetData>
  <mergeCells count="7">
    <mergeCell ref="A6"/>
    <mergeCell ref="C6"/>
    <mergeCell ref="E6"/>
    <mergeCell ref="G6"/>
    <mergeCell ref="A2:G2"/>
    <mergeCell ref="A3:G3"/>
    <mergeCell ref="A4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K28"/>
  <sheetViews>
    <sheetView rightToLeft="1" zoomScale="85" zoomScaleNormal="85" workbookViewId="0">
      <selection activeCell="C28" sqref="C28"/>
    </sheetView>
  </sheetViews>
  <sheetFormatPr defaultRowHeight="18.75" x14ac:dyDescent="0.45"/>
  <cols>
    <col min="1" max="1" width="32.140625" style="4" bestFit="1" customWidth="1"/>
    <col min="2" max="2" width="1" style="4" customWidth="1"/>
    <col min="3" max="3" width="18.5703125" style="4" bestFit="1" customWidth="1"/>
    <col min="4" max="4" width="1" style="4" customWidth="1"/>
    <col min="5" max="5" width="16.5703125" style="4" bestFit="1" customWidth="1"/>
    <col min="6" max="6" width="1" style="4" customWidth="1"/>
    <col min="7" max="7" width="11.5703125" style="4" bestFit="1" customWidth="1"/>
    <col min="8" max="8" width="1" style="4" customWidth="1"/>
    <col min="9" max="9" width="13.42578125" style="4" bestFit="1" customWidth="1"/>
    <col min="10" max="10" width="1" style="4" customWidth="1"/>
    <col min="11" max="11" width="8" style="4" bestFit="1" customWidth="1"/>
    <col min="12" max="12" width="1" style="4" customWidth="1"/>
    <col min="13" max="13" width="8.140625" style="4" bestFit="1" customWidth="1"/>
    <col min="14" max="14" width="1" style="4" customWidth="1"/>
    <col min="15" max="15" width="10.42578125" style="4" bestFit="1" customWidth="1"/>
    <col min="16" max="16" width="1" style="4" customWidth="1"/>
    <col min="17" max="17" width="18.140625" style="4" bestFit="1" customWidth="1"/>
    <col min="18" max="18" width="1" style="4" customWidth="1"/>
    <col min="19" max="19" width="18.85546875" style="4" bestFit="1" customWidth="1"/>
    <col min="20" max="20" width="1" style="4" customWidth="1"/>
    <col min="21" max="21" width="7.5703125" style="4" bestFit="1" customWidth="1"/>
    <col min="22" max="22" width="1" style="4" customWidth="1"/>
    <col min="23" max="23" width="15.5703125" style="4" bestFit="1" customWidth="1"/>
    <col min="24" max="24" width="1" style="4" customWidth="1"/>
    <col min="25" max="25" width="8.7109375" style="4" bestFit="1" customWidth="1"/>
    <col min="26" max="26" width="1" style="4" customWidth="1"/>
    <col min="27" max="27" width="17" style="4" bestFit="1" customWidth="1"/>
    <col min="28" max="28" width="1" style="4" customWidth="1"/>
    <col min="29" max="29" width="10.42578125" style="4" bestFit="1" customWidth="1"/>
    <col min="30" max="30" width="1" style="4" customWidth="1"/>
    <col min="31" max="31" width="15.42578125" style="4" bestFit="1" customWidth="1"/>
    <col min="32" max="32" width="1" style="4" customWidth="1"/>
    <col min="33" max="33" width="18.5703125" style="4" bestFit="1" customWidth="1"/>
    <col min="34" max="34" width="1" style="4" customWidth="1"/>
    <col min="35" max="35" width="18.42578125" style="4" bestFit="1" customWidth="1"/>
    <col min="36" max="36" width="1" style="4" customWidth="1"/>
    <col min="37" max="37" width="13.7109375" style="4" customWidth="1"/>
    <col min="38" max="38" width="1" style="4" customWidth="1"/>
    <col min="39" max="39" width="9.140625" style="4" customWidth="1"/>
    <col min="40" max="16384" width="9.140625" style="4"/>
  </cols>
  <sheetData>
    <row r="2" spans="1:37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  <c r="AH2" s="49"/>
      <c r="AI2" s="49"/>
      <c r="AJ2" s="49"/>
      <c r="AK2" s="49"/>
    </row>
    <row r="3" spans="1:37" ht="21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  <c r="AF3" s="49"/>
      <c r="AG3" s="49"/>
      <c r="AH3" s="49"/>
      <c r="AI3" s="49"/>
      <c r="AJ3" s="49"/>
      <c r="AK3" s="49"/>
    </row>
    <row r="4" spans="1:37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  <c r="AF4" s="49"/>
      <c r="AG4" s="49"/>
      <c r="AH4" s="49"/>
      <c r="AI4" s="49"/>
      <c r="AJ4" s="49"/>
      <c r="AK4" s="49"/>
    </row>
    <row r="6" spans="1:37" ht="21" x14ac:dyDescent="0.45">
      <c r="A6" s="51" t="s">
        <v>36</v>
      </c>
      <c r="B6" s="51" t="s">
        <v>36</v>
      </c>
      <c r="C6" s="51" t="s">
        <v>36</v>
      </c>
      <c r="D6" s="51" t="s">
        <v>36</v>
      </c>
      <c r="E6" s="51" t="s">
        <v>36</v>
      </c>
      <c r="F6" s="51" t="s">
        <v>36</v>
      </c>
      <c r="G6" s="51" t="s">
        <v>36</v>
      </c>
      <c r="H6" s="51" t="s">
        <v>36</v>
      </c>
      <c r="I6" s="51" t="s">
        <v>36</v>
      </c>
      <c r="J6" s="51" t="s">
        <v>36</v>
      </c>
      <c r="K6" s="51" t="s">
        <v>36</v>
      </c>
      <c r="L6" s="51" t="s">
        <v>36</v>
      </c>
      <c r="M6" s="51" t="s">
        <v>36</v>
      </c>
      <c r="O6" s="51" t="s">
        <v>4</v>
      </c>
      <c r="P6" s="51" t="s">
        <v>4</v>
      </c>
      <c r="Q6" s="51" t="s">
        <v>4</v>
      </c>
      <c r="R6" s="51" t="s">
        <v>4</v>
      </c>
      <c r="S6" s="51" t="s">
        <v>4</v>
      </c>
      <c r="U6" s="51" t="s">
        <v>5</v>
      </c>
      <c r="V6" s="51" t="s">
        <v>5</v>
      </c>
      <c r="W6" s="51" t="s">
        <v>5</v>
      </c>
      <c r="X6" s="51" t="s">
        <v>5</v>
      </c>
      <c r="Y6" s="51" t="s">
        <v>5</v>
      </c>
      <c r="Z6" s="51" t="s">
        <v>5</v>
      </c>
      <c r="AA6" s="51" t="s">
        <v>5</v>
      </c>
      <c r="AC6" s="51" t="s">
        <v>6</v>
      </c>
      <c r="AD6" s="51" t="s">
        <v>6</v>
      </c>
      <c r="AE6" s="51" t="s">
        <v>6</v>
      </c>
      <c r="AF6" s="51" t="s">
        <v>6</v>
      </c>
      <c r="AG6" s="51" t="s">
        <v>6</v>
      </c>
      <c r="AH6" s="51" t="s">
        <v>6</v>
      </c>
      <c r="AI6" s="51" t="s">
        <v>6</v>
      </c>
      <c r="AJ6" s="51" t="s">
        <v>6</v>
      </c>
      <c r="AK6" s="51" t="s">
        <v>6</v>
      </c>
    </row>
    <row r="7" spans="1:37" ht="21" x14ac:dyDescent="0.45">
      <c r="A7" s="50" t="s">
        <v>37</v>
      </c>
      <c r="C7" s="50" t="s">
        <v>38</v>
      </c>
      <c r="E7" s="50" t="s">
        <v>39</v>
      </c>
      <c r="G7" s="50" t="s">
        <v>40</v>
      </c>
      <c r="I7" s="50" t="s">
        <v>41</v>
      </c>
      <c r="K7" s="50" t="s">
        <v>42</v>
      </c>
      <c r="M7" s="50" t="s">
        <v>35</v>
      </c>
      <c r="O7" s="50" t="s">
        <v>7</v>
      </c>
      <c r="Q7" s="50" t="s">
        <v>8</v>
      </c>
      <c r="S7" s="50" t="s">
        <v>9</v>
      </c>
      <c r="U7" s="51" t="s">
        <v>10</v>
      </c>
      <c r="V7" s="51" t="s">
        <v>10</v>
      </c>
      <c r="W7" s="51" t="s">
        <v>10</v>
      </c>
      <c r="Y7" s="51" t="s">
        <v>11</v>
      </c>
      <c r="Z7" s="51" t="s">
        <v>11</v>
      </c>
      <c r="AA7" s="51" t="s">
        <v>11</v>
      </c>
      <c r="AC7" s="50" t="s">
        <v>7</v>
      </c>
      <c r="AE7" s="52" t="s">
        <v>43</v>
      </c>
      <c r="AG7" s="50" t="s">
        <v>8</v>
      </c>
      <c r="AI7" s="50" t="s">
        <v>9</v>
      </c>
      <c r="AK7" s="52" t="s">
        <v>13</v>
      </c>
    </row>
    <row r="8" spans="1:37" ht="21" x14ac:dyDescent="0.45">
      <c r="A8" s="51" t="s">
        <v>37</v>
      </c>
      <c r="C8" s="51" t="s">
        <v>38</v>
      </c>
      <c r="E8" s="51" t="s">
        <v>39</v>
      </c>
      <c r="G8" s="51" t="s">
        <v>40</v>
      </c>
      <c r="I8" s="51" t="s">
        <v>41</v>
      </c>
      <c r="K8" s="51" t="s">
        <v>42</v>
      </c>
      <c r="M8" s="51" t="s">
        <v>35</v>
      </c>
      <c r="O8" s="51" t="s">
        <v>7</v>
      </c>
      <c r="Q8" s="51" t="s">
        <v>8</v>
      </c>
      <c r="S8" s="51" t="s">
        <v>9</v>
      </c>
      <c r="U8" s="51" t="s">
        <v>7</v>
      </c>
      <c r="W8" s="51" t="s">
        <v>8</v>
      </c>
      <c r="Y8" s="51" t="s">
        <v>7</v>
      </c>
      <c r="AA8" s="51" t="s">
        <v>14</v>
      </c>
      <c r="AC8" s="51" t="s">
        <v>7</v>
      </c>
      <c r="AE8" s="53" t="s">
        <v>43</v>
      </c>
      <c r="AG8" s="51" t="s">
        <v>8</v>
      </c>
      <c r="AI8" s="51" t="s">
        <v>9</v>
      </c>
      <c r="AK8" s="53" t="s">
        <v>13</v>
      </c>
    </row>
    <row r="9" spans="1:37" x14ac:dyDescent="0.45">
      <c r="A9" s="4" t="s">
        <v>44</v>
      </c>
      <c r="C9" s="6" t="s">
        <v>45</v>
      </c>
      <c r="D9" s="6"/>
      <c r="E9" s="6" t="s">
        <v>45</v>
      </c>
      <c r="F9" s="6"/>
      <c r="G9" s="6" t="s">
        <v>46</v>
      </c>
      <c r="H9" s="6"/>
      <c r="I9" s="6" t="s">
        <v>47</v>
      </c>
      <c r="J9" s="6"/>
      <c r="K9" s="7">
        <v>18</v>
      </c>
      <c r="L9" s="6"/>
      <c r="M9" s="7">
        <v>18</v>
      </c>
      <c r="N9" s="6"/>
      <c r="O9" s="7">
        <v>153995</v>
      </c>
      <c r="P9" s="6"/>
      <c r="Q9" s="7">
        <v>153996539950</v>
      </c>
      <c r="R9" s="6"/>
      <c r="S9" s="7">
        <v>144482715760</v>
      </c>
      <c r="T9" s="6"/>
      <c r="U9" s="11" t="s">
        <v>193</v>
      </c>
      <c r="V9" s="6"/>
      <c r="W9" s="11" t="s">
        <v>193</v>
      </c>
      <c r="X9" s="6"/>
      <c r="Y9" s="11" t="s">
        <v>193</v>
      </c>
      <c r="Z9" s="6"/>
      <c r="AA9" s="11" t="s">
        <v>193</v>
      </c>
      <c r="AB9" s="6"/>
      <c r="AC9" s="7">
        <v>153995</v>
      </c>
      <c r="AD9" s="6"/>
      <c r="AE9" s="7">
        <v>938400</v>
      </c>
      <c r="AF9" s="6"/>
      <c r="AG9" s="7">
        <v>153996539950</v>
      </c>
      <c r="AH9" s="6"/>
      <c r="AI9" s="7">
        <v>144482715760</v>
      </c>
      <c r="AJ9" s="6"/>
      <c r="AK9" s="20">
        <v>1.9900000000000001E-2</v>
      </c>
    </row>
    <row r="10" spans="1:37" x14ac:dyDescent="0.45">
      <c r="A10" s="4" t="s">
        <v>48</v>
      </c>
      <c r="C10" s="6" t="s">
        <v>45</v>
      </c>
      <c r="D10" s="6"/>
      <c r="E10" s="6" t="s">
        <v>45</v>
      </c>
      <c r="F10" s="6"/>
      <c r="G10" s="6" t="s">
        <v>49</v>
      </c>
      <c r="H10" s="6"/>
      <c r="I10" s="6" t="s">
        <v>50</v>
      </c>
      <c r="J10" s="6"/>
      <c r="K10" s="11" t="s">
        <v>193</v>
      </c>
      <c r="L10" s="6"/>
      <c r="M10" s="11" t="s">
        <v>193</v>
      </c>
      <c r="N10" s="6"/>
      <c r="O10" s="7">
        <v>478772</v>
      </c>
      <c r="P10" s="6"/>
      <c r="Q10" s="7">
        <v>282247322276</v>
      </c>
      <c r="R10" s="6"/>
      <c r="S10" s="7">
        <v>289125874435</v>
      </c>
      <c r="T10" s="6"/>
      <c r="U10" s="11" t="s">
        <v>193</v>
      </c>
      <c r="V10" s="6"/>
      <c r="W10" s="11" t="s">
        <v>193</v>
      </c>
      <c r="X10" s="6"/>
      <c r="Y10" s="7">
        <v>212000</v>
      </c>
      <c r="Z10" s="6"/>
      <c r="AA10" s="7">
        <v>129727445500</v>
      </c>
      <c r="AB10" s="6"/>
      <c r="AC10" s="7">
        <v>266772</v>
      </c>
      <c r="AD10" s="6"/>
      <c r="AE10" s="7">
        <v>604000</v>
      </c>
      <c r="AF10" s="6"/>
      <c r="AG10" s="7">
        <v>157268350401</v>
      </c>
      <c r="AH10" s="6"/>
      <c r="AI10" s="7">
        <v>161101083135</v>
      </c>
      <c r="AJ10" s="6"/>
      <c r="AK10" s="20">
        <v>2.2100000000000002E-2</v>
      </c>
    </row>
    <row r="11" spans="1:37" x14ac:dyDescent="0.45">
      <c r="A11" s="4" t="s">
        <v>51</v>
      </c>
      <c r="C11" s="6" t="s">
        <v>45</v>
      </c>
      <c r="D11" s="6"/>
      <c r="E11" s="6" t="s">
        <v>45</v>
      </c>
      <c r="F11" s="6"/>
      <c r="G11" s="6" t="s">
        <v>52</v>
      </c>
      <c r="H11" s="6"/>
      <c r="I11" s="6" t="s">
        <v>53</v>
      </c>
      <c r="J11" s="6"/>
      <c r="K11" s="11" t="s">
        <v>193</v>
      </c>
      <c r="L11" s="6"/>
      <c r="M11" s="11" t="s">
        <v>193</v>
      </c>
      <c r="N11" s="6"/>
      <c r="O11" s="7">
        <v>65410</v>
      </c>
      <c r="P11" s="6"/>
      <c r="Q11" s="7">
        <v>37487107350</v>
      </c>
      <c r="R11" s="6"/>
      <c r="S11" s="7">
        <v>38519507073</v>
      </c>
      <c r="T11" s="6"/>
      <c r="U11" s="11" t="s">
        <v>193</v>
      </c>
      <c r="V11" s="6"/>
      <c r="W11" s="11" t="s">
        <v>193</v>
      </c>
      <c r="X11" s="6"/>
      <c r="Y11" s="11" t="s">
        <v>193</v>
      </c>
      <c r="Z11" s="6"/>
      <c r="AA11" s="11" t="s">
        <v>193</v>
      </c>
      <c r="AB11" s="6"/>
      <c r="AC11" s="7">
        <v>65410</v>
      </c>
      <c r="AD11" s="6"/>
      <c r="AE11" s="7">
        <v>600000</v>
      </c>
      <c r="AF11" s="6"/>
      <c r="AG11" s="7">
        <v>37487107350</v>
      </c>
      <c r="AH11" s="6"/>
      <c r="AI11" s="7">
        <v>39238886662</v>
      </c>
      <c r="AJ11" s="6"/>
      <c r="AK11" s="20">
        <v>5.4000000000000003E-3</v>
      </c>
    </row>
    <row r="12" spans="1:37" x14ac:dyDescent="0.45">
      <c r="A12" s="4" t="s">
        <v>54</v>
      </c>
      <c r="C12" s="6" t="s">
        <v>45</v>
      </c>
      <c r="D12" s="6"/>
      <c r="E12" s="6" t="s">
        <v>45</v>
      </c>
      <c r="F12" s="6"/>
      <c r="G12" s="6" t="s">
        <v>55</v>
      </c>
      <c r="H12" s="6"/>
      <c r="I12" s="6" t="s">
        <v>56</v>
      </c>
      <c r="J12" s="6"/>
      <c r="K12" s="11" t="s">
        <v>193</v>
      </c>
      <c r="L12" s="6"/>
      <c r="M12" s="11" t="s">
        <v>193</v>
      </c>
      <c r="N12" s="6"/>
      <c r="O12" s="7">
        <v>90000</v>
      </c>
      <c r="P12" s="6"/>
      <c r="Q12" s="7">
        <v>62471320847</v>
      </c>
      <c r="R12" s="6"/>
      <c r="S12" s="7">
        <v>63168548625</v>
      </c>
      <c r="T12" s="6"/>
      <c r="U12" s="11" t="s">
        <v>193</v>
      </c>
      <c r="V12" s="6"/>
      <c r="W12" s="11" t="s">
        <v>193</v>
      </c>
      <c r="X12" s="6"/>
      <c r="Y12" s="11" t="s">
        <v>193</v>
      </c>
      <c r="Z12" s="6"/>
      <c r="AA12" s="11" t="s">
        <v>193</v>
      </c>
      <c r="AB12" s="6"/>
      <c r="AC12" s="7">
        <v>90000</v>
      </c>
      <c r="AD12" s="6"/>
      <c r="AE12" s="7">
        <v>708000</v>
      </c>
      <c r="AF12" s="6"/>
      <c r="AG12" s="7">
        <v>62471320847</v>
      </c>
      <c r="AH12" s="6"/>
      <c r="AI12" s="7">
        <v>63708450750</v>
      </c>
      <c r="AJ12" s="6"/>
      <c r="AK12" s="20">
        <v>8.8000000000000005E-3</v>
      </c>
    </row>
    <row r="13" spans="1:37" x14ac:dyDescent="0.45">
      <c r="A13" s="4" t="s">
        <v>57</v>
      </c>
      <c r="C13" s="6" t="s">
        <v>45</v>
      </c>
      <c r="D13" s="6"/>
      <c r="E13" s="6" t="s">
        <v>45</v>
      </c>
      <c r="F13" s="6"/>
      <c r="G13" s="6" t="s">
        <v>58</v>
      </c>
      <c r="H13" s="6"/>
      <c r="I13" s="6" t="s">
        <v>59</v>
      </c>
      <c r="J13" s="6"/>
      <c r="K13" s="11" t="s">
        <v>193</v>
      </c>
      <c r="L13" s="6"/>
      <c r="M13" s="11" t="s">
        <v>193</v>
      </c>
      <c r="N13" s="6"/>
      <c r="O13" s="7">
        <v>85270</v>
      </c>
      <c r="P13" s="6"/>
      <c r="Q13" s="7">
        <v>51431599271</v>
      </c>
      <c r="R13" s="6"/>
      <c r="S13" s="7">
        <v>52414494150</v>
      </c>
      <c r="T13" s="6"/>
      <c r="U13" s="11" t="s">
        <v>193</v>
      </c>
      <c r="V13" s="6"/>
      <c r="W13" s="11" t="s">
        <v>193</v>
      </c>
      <c r="X13" s="6"/>
      <c r="Y13" s="11" t="s">
        <v>193</v>
      </c>
      <c r="Z13" s="6"/>
      <c r="AA13" s="11" t="s">
        <v>193</v>
      </c>
      <c r="AB13" s="6"/>
      <c r="AC13" s="7">
        <v>85270</v>
      </c>
      <c r="AD13" s="6"/>
      <c r="AE13" s="7">
        <v>619990</v>
      </c>
      <c r="AF13" s="6"/>
      <c r="AG13" s="7">
        <v>51431599271</v>
      </c>
      <c r="AH13" s="6"/>
      <c r="AI13" s="7">
        <v>52856965238</v>
      </c>
      <c r="AJ13" s="6"/>
      <c r="AK13" s="20">
        <v>7.3000000000000001E-3</v>
      </c>
    </row>
    <row r="14" spans="1:37" x14ac:dyDescent="0.45">
      <c r="A14" s="4" t="s">
        <v>60</v>
      </c>
      <c r="C14" s="6" t="s">
        <v>45</v>
      </c>
      <c r="D14" s="6"/>
      <c r="E14" s="6" t="s">
        <v>45</v>
      </c>
      <c r="F14" s="6"/>
      <c r="G14" s="6" t="s">
        <v>61</v>
      </c>
      <c r="H14" s="6"/>
      <c r="I14" s="6" t="s">
        <v>62</v>
      </c>
      <c r="J14" s="6"/>
      <c r="K14" s="7">
        <v>17</v>
      </c>
      <c r="L14" s="6"/>
      <c r="M14" s="7">
        <v>17</v>
      </c>
      <c r="N14" s="6"/>
      <c r="O14" s="7">
        <v>1063000</v>
      </c>
      <c r="P14" s="6"/>
      <c r="Q14" s="7">
        <v>999220000000</v>
      </c>
      <c r="R14" s="6"/>
      <c r="S14" s="7">
        <v>1004547421772</v>
      </c>
      <c r="T14" s="6"/>
      <c r="U14" s="11" t="s">
        <v>193</v>
      </c>
      <c r="V14" s="6"/>
      <c r="W14" s="11" t="s">
        <v>193</v>
      </c>
      <c r="X14" s="6"/>
      <c r="Y14" s="11" t="s">
        <v>193</v>
      </c>
      <c r="Z14" s="6"/>
      <c r="AA14" s="11" t="s">
        <v>193</v>
      </c>
      <c r="AB14" s="6"/>
      <c r="AC14" s="7">
        <v>1063000</v>
      </c>
      <c r="AD14" s="6"/>
      <c r="AE14" s="7">
        <v>976348</v>
      </c>
      <c r="AF14" s="6"/>
      <c r="AG14" s="7">
        <v>999220000000</v>
      </c>
      <c r="AH14" s="6"/>
      <c r="AI14" s="7">
        <v>1037669812251</v>
      </c>
      <c r="AJ14" s="6"/>
      <c r="AK14" s="20">
        <v>0.1426</v>
      </c>
    </row>
    <row r="15" spans="1:37" x14ac:dyDescent="0.45">
      <c r="A15" s="4" t="s">
        <v>63</v>
      </c>
      <c r="C15" s="6" t="s">
        <v>45</v>
      </c>
      <c r="D15" s="6"/>
      <c r="E15" s="6" t="s">
        <v>45</v>
      </c>
      <c r="F15" s="6"/>
      <c r="G15" s="6" t="s">
        <v>64</v>
      </c>
      <c r="H15" s="6"/>
      <c r="I15" s="6" t="s">
        <v>65</v>
      </c>
      <c r="J15" s="6"/>
      <c r="K15" s="7">
        <v>17</v>
      </c>
      <c r="L15" s="6"/>
      <c r="M15" s="7">
        <v>17</v>
      </c>
      <c r="N15" s="6"/>
      <c r="O15" s="7">
        <v>101200</v>
      </c>
      <c r="P15" s="6"/>
      <c r="Q15" s="7">
        <v>100315770672</v>
      </c>
      <c r="R15" s="6"/>
      <c r="S15" s="7">
        <v>101586384130</v>
      </c>
      <c r="T15" s="6"/>
      <c r="U15" s="11" t="s">
        <v>193</v>
      </c>
      <c r="V15" s="6"/>
      <c r="W15" s="11" t="s">
        <v>193</v>
      </c>
      <c r="X15" s="6"/>
      <c r="Y15" s="11" t="s">
        <v>193</v>
      </c>
      <c r="Z15" s="6"/>
      <c r="AA15" s="19" t="s">
        <v>193</v>
      </c>
      <c r="AB15" s="6"/>
      <c r="AC15" s="7">
        <v>101200</v>
      </c>
      <c r="AD15" s="6"/>
      <c r="AE15" s="7">
        <v>990000</v>
      </c>
      <c r="AF15" s="6"/>
      <c r="AG15" s="7">
        <v>100315770672</v>
      </c>
      <c r="AH15" s="6"/>
      <c r="AI15" s="7">
        <v>100169840925</v>
      </c>
      <c r="AJ15" s="6"/>
      <c r="AK15" s="20">
        <v>1.38E-2</v>
      </c>
    </row>
    <row r="16" spans="1:37" x14ac:dyDescent="0.45">
      <c r="A16" s="4" t="s">
        <v>66</v>
      </c>
      <c r="C16" s="6" t="s">
        <v>45</v>
      </c>
      <c r="D16" s="6"/>
      <c r="E16" s="6" t="s">
        <v>45</v>
      </c>
      <c r="F16" s="6"/>
      <c r="G16" s="6" t="s">
        <v>67</v>
      </c>
      <c r="H16" s="6"/>
      <c r="I16" s="6" t="s">
        <v>68</v>
      </c>
      <c r="J16" s="6"/>
      <c r="K16" s="7">
        <v>16</v>
      </c>
      <c r="L16" s="6"/>
      <c r="M16" s="7">
        <v>16</v>
      </c>
      <c r="N16" s="6"/>
      <c r="O16" s="7">
        <v>539000</v>
      </c>
      <c r="P16" s="6"/>
      <c r="Q16" s="7">
        <v>500111207000</v>
      </c>
      <c r="R16" s="6"/>
      <c r="S16" s="7">
        <v>515101146992</v>
      </c>
      <c r="T16" s="6"/>
      <c r="U16" s="11" t="s">
        <v>193</v>
      </c>
      <c r="V16" s="6"/>
      <c r="W16" s="11" t="s">
        <v>193</v>
      </c>
      <c r="X16" s="6"/>
      <c r="Y16" s="11" t="s">
        <v>193</v>
      </c>
      <c r="Z16" s="6"/>
      <c r="AA16" s="11" t="s">
        <v>193</v>
      </c>
      <c r="AB16" s="6"/>
      <c r="AC16" s="7">
        <v>539000</v>
      </c>
      <c r="AD16" s="6"/>
      <c r="AE16" s="7">
        <v>965390</v>
      </c>
      <c r="AF16" s="6"/>
      <c r="AG16" s="7">
        <v>500111207000</v>
      </c>
      <c r="AH16" s="6"/>
      <c r="AI16" s="7">
        <v>520250897430</v>
      </c>
      <c r="AJ16" s="6"/>
      <c r="AK16" s="20">
        <v>7.1499999999999994E-2</v>
      </c>
    </row>
    <row r="17" spans="1:37" x14ac:dyDescent="0.45">
      <c r="A17" s="4" t="s">
        <v>69</v>
      </c>
      <c r="C17" s="6" t="s">
        <v>45</v>
      </c>
      <c r="D17" s="6"/>
      <c r="E17" s="6" t="s">
        <v>45</v>
      </c>
      <c r="F17" s="6"/>
      <c r="G17" s="6" t="s">
        <v>70</v>
      </c>
      <c r="H17" s="6"/>
      <c r="I17" s="6" t="s">
        <v>71</v>
      </c>
      <c r="J17" s="6"/>
      <c r="K17" s="7">
        <v>18</v>
      </c>
      <c r="L17" s="6"/>
      <c r="M17" s="7">
        <v>18</v>
      </c>
      <c r="N17" s="6"/>
      <c r="O17" s="7">
        <v>1500</v>
      </c>
      <c r="P17" s="6"/>
      <c r="Q17" s="7">
        <v>1466265712</v>
      </c>
      <c r="R17" s="6"/>
      <c r="S17" s="7">
        <v>1499728125</v>
      </c>
      <c r="T17" s="6"/>
      <c r="U17" s="11" t="s">
        <v>193</v>
      </c>
      <c r="V17" s="6"/>
      <c r="W17" s="11" t="s">
        <v>193</v>
      </c>
      <c r="X17" s="6"/>
      <c r="Y17" s="11" t="s">
        <v>193</v>
      </c>
      <c r="Z17" s="6"/>
      <c r="AA17" s="11" t="s">
        <v>193</v>
      </c>
      <c r="AB17" s="6"/>
      <c r="AC17" s="7">
        <v>1500</v>
      </c>
      <c r="AD17" s="6"/>
      <c r="AE17" s="7">
        <v>1000000</v>
      </c>
      <c r="AF17" s="6"/>
      <c r="AG17" s="7">
        <v>1466265712</v>
      </c>
      <c r="AH17" s="6"/>
      <c r="AI17" s="7">
        <v>1499728125</v>
      </c>
      <c r="AJ17" s="6"/>
      <c r="AK17" s="20">
        <v>2.0000000000000001E-4</v>
      </c>
    </row>
    <row r="18" spans="1:37" x14ac:dyDescent="0.45">
      <c r="A18" s="4" t="s">
        <v>72</v>
      </c>
      <c r="C18" s="6" t="s">
        <v>45</v>
      </c>
      <c r="D18" s="6"/>
      <c r="E18" s="6" t="s">
        <v>45</v>
      </c>
      <c r="F18" s="6"/>
      <c r="G18" s="6" t="s">
        <v>73</v>
      </c>
      <c r="H18" s="6"/>
      <c r="I18" s="6" t="s">
        <v>74</v>
      </c>
      <c r="J18" s="6"/>
      <c r="K18" s="7">
        <v>19</v>
      </c>
      <c r="L18" s="6"/>
      <c r="M18" s="7">
        <v>19</v>
      </c>
      <c r="N18" s="6"/>
      <c r="O18" s="7">
        <v>336280</v>
      </c>
      <c r="P18" s="6"/>
      <c r="Q18" s="7">
        <v>296887585188</v>
      </c>
      <c r="R18" s="6"/>
      <c r="S18" s="7">
        <v>336219049250</v>
      </c>
      <c r="T18" s="6"/>
      <c r="U18" s="11" t="s">
        <v>193</v>
      </c>
      <c r="V18" s="6"/>
      <c r="W18" s="11" t="s">
        <v>193</v>
      </c>
      <c r="X18" s="6"/>
      <c r="Y18" s="11" t="s">
        <v>193</v>
      </c>
      <c r="Z18" s="6"/>
      <c r="AA18" s="11" t="s">
        <v>193</v>
      </c>
      <c r="AB18" s="6"/>
      <c r="AC18" s="7">
        <v>336280</v>
      </c>
      <c r="AD18" s="6"/>
      <c r="AE18" s="7">
        <v>1000000</v>
      </c>
      <c r="AF18" s="6"/>
      <c r="AG18" s="7">
        <v>296887585188</v>
      </c>
      <c r="AH18" s="6"/>
      <c r="AI18" s="7">
        <v>336219049250</v>
      </c>
      <c r="AJ18" s="6"/>
      <c r="AK18" s="20">
        <v>4.6199999999999998E-2</v>
      </c>
    </row>
    <row r="19" spans="1:37" x14ac:dyDescent="0.45">
      <c r="A19" s="4" t="s">
        <v>75</v>
      </c>
      <c r="C19" s="6" t="s">
        <v>45</v>
      </c>
      <c r="D19" s="6"/>
      <c r="E19" s="6" t="s">
        <v>45</v>
      </c>
      <c r="F19" s="6"/>
      <c r="G19" s="6" t="s">
        <v>76</v>
      </c>
      <c r="H19" s="6"/>
      <c r="I19" s="6" t="s">
        <v>77</v>
      </c>
      <c r="J19" s="6"/>
      <c r="K19" s="7">
        <v>18</v>
      </c>
      <c r="L19" s="6"/>
      <c r="M19" s="7">
        <v>18</v>
      </c>
      <c r="N19" s="6"/>
      <c r="O19" s="7">
        <v>1839750</v>
      </c>
      <c r="P19" s="6"/>
      <c r="Q19" s="7">
        <v>499999896000</v>
      </c>
      <c r="R19" s="6"/>
      <c r="S19" s="7">
        <f>515924124315+3</f>
        <v>515924124318</v>
      </c>
      <c r="T19" s="6"/>
      <c r="U19" s="11" t="s">
        <v>193</v>
      </c>
      <c r="V19" s="6"/>
      <c r="W19" s="11" t="s">
        <v>193</v>
      </c>
      <c r="X19" s="6"/>
      <c r="Y19" s="11" t="s">
        <v>193</v>
      </c>
      <c r="Z19" s="6"/>
      <c r="AA19" s="11" t="s">
        <v>193</v>
      </c>
      <c r="AB19" s="6"/>
      <c r="AC19" s="7">
        <v>1839750</v>
      </c>
      <c r="AD19" s="6"/>
      <c r="AE19" s="7">
        <v>284510</v>
      </c>
      <c r="AF19" s="6"/>
      <c r="AG19" s="7">
        <v>499999896000</v>
      </c>
      <c r="AH19" s="6"/>
      <c r="AI19" s="7">
        <v>523333981733</v>
      </c>
      <c r="AJ19" s="6"/>
      <c r="AK19" s="20">
        <v>7.1900000000000006E-2</v>
      </c>
    </row>
    <row r="20" spans="1:37" x14ac:dyDescent="0.45">
      <c r="A20" s="4" t="s">
        <v>78</v>
      </c>
      <c r="C20" s="6" t="s">
        <v>45</v>
      </c>
      <c r="D20" s="6"/>
      <c r="E20" s="6" t="s">
        <v>45</v>
      </c>
      <c r="F20" s="6"/>
      <c r="G20" s="6" t="s">
        <v>79</v>
      </c>
      <c r="H20" s="6"/>
      <c r="I20" s="6" t="s">
        <v>80</v>
      </c>
      <c r="J20" s="6"/>
      <c r="K20" s="11" t="s">
        <v>193</v>
      </c>
      <c r="L20" s="6"/>
      <c r="M20" s="11" t="s">
        <v>193</v>
      </c>
      <c r="N20" s="6"/>
      <c r="O20" s="11" t="s">
        <v>193</v>
      </c>
      <c r="P20" s="6"/>
      <c r="Q20" s="11" t="s">
        <v>193</v>
      </c>
      <c r="R20" s="6"/>
      <c r="S20" s="11" t="s">
        <v>193</v>
      </c>
      <c r="T20" s="6"/>
      <c r="U20" s="7">
        <v>38458</v>
      </c>
      <c r="V20" s="6"/>
      <c r="W20" s="7">
        <v>25246565100</v>
      </c>
      <c r="X20" s="6"/>
      <c r="Y20" s="11" t="s">
        <v>193</v>
      </c>
      <c r="Z20" s="6"/>
      <c r="AA20" s="11" t="s">
        <v>193</v>
      </c>
      <c r="AB20" s="6"/>
      <c r="AC20" s="7">
        <v>38458</v>
      </c>
      <c r="AD20" s="6"/>
      <c r="AE20" s="7">
        <v>654999</v>
      </c>
      <c r="AF20" s="6"/>
      <c r="AG20" s="7">
        <v>25246565100</v>
      </c>
      <c r="AH20" s="6"/>
      <c r="AI20" s="7">
        <v>25185385863</v>
      </c>
      <c r="AJ20" s="6"/>
      <c r="AK20" s="20">
        <v>3.5000000000000001E-3</v>
      </c>
    </row>
    <row r="21" spans="1:37" x14ac:dyDescent="0.45">
      <c r="A21" s="4" t="s">
        <v>81</v>
      </c>
      <c r="C21" s="6" t="s">
        <v>45</v>
      </c>
      <c r="D21" s="6"/>
      <c r="E21" s="6" t="s">
        <v>45</v>
      </c>
      <c r="F21" s="6"/>
      <c r="G21" s="6" t="s">
        <v>82</v>
      </c>
      <c r="H21" s="6"/>
      <c r="I21" s="6" t="s">
        <v>83</v>
      </c>
      <c r="J21" s="6"/>
      <c r="K21" s="11" t="s">
        <v>193</v>
      </c>
      <c r="L21" s="6"/>
      <c r="M21" s="11" t="s">
        <v>193</v>
      </c>
      <c r="N21" s="6"/>
      <c r="O21" s="11" t="s">
        <v>193</v>
      </c>
      <c r="P21" s="6"/>
      <c r="Q21" s="11" t="s">
        <v>193</v>
      </c>
      <c r="R21" s="6"/>
      <c r="S21" s="11" t="s">
        <v>193</v>
      </c>
      <c r="T21" s="6"/>
      <c r="U21" s="7">
        <v>15000</v>
      </c>
      <c r="V21" s="6"/>
      <c r="W21" s="7">
        <v>14552617182</v>
      </c>
      <c r="X21" s="6"/>
      <c r="Y21" s="11" t="s">
        <v>193</v>
      </c>
      <c r="Z21" s="6"/>
      <c r="AA21" s="11" t="s">
        <v>193</v>
      </c>
      <c r="AB21" s="6"/>
      <c r="AC21" s="7">
        <v>15000</v>
      </c>
      <c r="AD21" s="6"/>
      <c r="AE21" s="7">
        <v>971000</v>
      </c>
      <c r="AF21" s="6"/>
      <c r="AG21" s="7">
        <v>14552617182</v>
      </c>
      <c r="AH21" s="6"/>
      <c r="AI21" s="7">
        <f>14562360093+4</f>
        <v>14562360097</v>
      </c>
      <c r="AJ21" s="6"/>
      <c r="AK21" s="20">
        <v>2E-3</v>
      </c>
    </row>
    <row r="22" spans="1:37" ht="19.5" thickBot="1" x14ac:dyDescent="0.5">
      <c r="A22" s="9" t="s">
        <v>192</v>
      </c>
      <c r="Q22" s="9">
        <f>SUM(Q9:Q21)</f>
        <v>2985634614266</v>
      </c>
      <c r="S22" s="9">
        <f>SUM(S9:S21)</f>
        <v>3062588994630</v>
      </c>
      <c r="W22" s="9">
        <f>SUM(W9:W21)</f>
        <v>39799182282</v>
      </c>
      <c r="AA22" s="9">
        <f>SUM(AA9:AA21)</f>
        <v>129727445500</v>
      </c>
      <c r="AG22" s="9">
        <f>SUM(AG9:AG21)</f>
        <v>2900454824673</v>
      </c>
      <c r="AI22" s="9">
        <f>SUM(AI9:AI21)</f>
        <v>3020279157219</v>
      </c>
    </row>
    <row r="23" spans="1:37" ht="19.5" thickTop="1" x14ac:dyDescent="0.45">
      <c r="Q23" s="5"/>
      <c r="S23" s="5"/>
      <c r="AG23" s="5"/>
      <c r="AI23" s="5"/>
    </row>
    <row r="24" spans="1:37" x14ac:dyDescent="0.45">
      <c r="S24" s="5"/>
      <c r="AI24" s="3"/>
    </row>
    <row r="25" spans="1:37" x14ac:dyDescent="0.45">
      <c r="Q25" s="5"/>
      <c r="S25" s="5"/>
      <c r="AI25" s="1"/>
    </row>
    <row r="26" spans="1:37" x14ac:dyDescent="0.45">
      <c r="Q26" s="5"/>
    </row>
    <row r="27" spans="1:37" x14ac:dyDescent="0.45">
      <c r="Q27" s="5"/>
      <c r="S27" s="5"/>
    </row>
    <row r="28" spans="1:37" x14ac:dyDescent="0.45">
      <c r="S28" s="5"/>
    </row>
  </sheetData>
  <mergeCells count="28">
    <mergeCell ref="AG7:AG8"/>
    <mergeCell ref="S7:S8"/>
    <mergeCell ref="O6:S6"/>
    <mergeCell ref="K7:K8"/>
    <mergeCell ref="M7:M8"/>
    <mergeCell ref="A6:M6"/>
    <mergeCell ref="O7:O8"/>
    <mergeCell ref="Q7:Q8"/>
    <mergeCell ref="A7:A8"/>
    <mergeCell ref="C7:C8"/>
    <mergeCell ref="E7:E8"/>
    <mergeCell ref="G7:G8"/>
    <mergeCell ref="A3:AK3"/>
    <mergeCell ref="A2:AK2"/>
    <mergeCell ref="A4:AK4"/>
    <mergeCell ref="I7:I8"/>
    <mergeCell ref="AI7:AI8"/>
    <mergeCell ref="AK7:AK8"/>
    <mergeCell ref="AC6:AK6"/>
    <mergeCell ref="Y8"/>
    <mergeCell ref="AA8"/>
    <mergeCell ref="Y7:AA7"/>
    <mergeCell ref="U6:AA6"/>
    <mergeCell ref="AC7:AC8"/>
    <mergeCell ref="U8"/>
    <mergeCell ref="W8"/>
    <mergeCell ref="U7:W7"/>
    <mergeCell ref="AE7:AE8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K16"/>
  <sheetViews>
    <sheetView rightToLeft="1" zoomScale="115" zoomScaleNormal="115" workbookViewId="0">
      <selection activeCell="A2" sqref="A2:K2"/>
    </sheetView>
  </sheetViews>
  <sheetFormatPr defaultRowHeight="18.75" x14ac:dyDescent="0.45"/>
  <cols>
    <col min="1" max="1" width="28.140625" style="4" bestFit="1" customWidth="1"/>
    <col min="2" max="2" width="1" style="4" customWidth="1"/>
    <col min="3" max="3" width="9.7109375" style="4" bestFit="1" customWidth="1"/>
    <col min="4" max="4" width="1" style="4" customWidth="1"/>
    <col min="5" max="5" width="10.7109375" style="4" bestFit="1" customWidth="1"/>
    <col min="6" max="6" width="1" style="4" customWidth="1"/>
    <col min="7" max="7" width="16" style="4" bestFit="1" customWidth="1"/>
    <col min="8" max="8" width="1" style="4" customWidth="1"/>
    <col min="9" max="9" width="11" style="4" bestFit="1" customWidth="1"/>
    <col min="10" max="10" width="1" style="4" customWidth="1"/>
    <col min="11" max="11" width="22.28515625" style="4" bestFit="1" customWidth="1"/>
    <col min="12" max="16384" width="9.140625" style="4"/>
  </cols>
  <sheetData>
    <row r="2" spans="1:11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ht="21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</row>
    <row r="4" spans="1:11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</row>
    <row r="6" spans="1:11" ht="21" x14ac:dyDescent="0.45">
      <c r="A6" s="50" t="s">
        <v>3</v>
      </c>
      <c r="C6" s="51" t="s">
        <v>6</v>
      </c>
      <c r="D6" s="51" t="s">
        <v>6</v>
      </c>
      <c r="E6" s="51" t="s">
        <v>6</v>
      </c>
      <c r="F6" s="51" t="s">
        <v>6</v>
      </c>
      <c r="G6" s="51" t="s">
        <v>6</v>
      </c>
      <c r="H6" s="51" t="s">
        <v>6</v>
      </c>
      <c r="I6" s="51" t="s">
        <v>6</v>
      </c>
      <c r="J6" s="51" t="s">
        <v>6</v>
      </c>
      <c r="K6" s="51" t="s">
        <v>6</v>
      </c>
    </row>
    <row r="7" spans="1:11" ht="21" x14ac:dyDescent="0.45">
      <c r="A7" s="51" t="s">
        <v>3</v>
      </c>
      <c r="C7" s="51" t="s">
        <v>7</v>
      </c>
      <c r="E7" s="51" t="s">
        <v>84</v>
      </c>
      <c r="G7" s="51" t="s">
        <v>85</v>
      </c>
      <c r="I7" s="51" t="s">
        <v>86</v>
      </c>
      <c r="K7" s="51" t="s">
        <v>87</v>
      </c>
    </row>
    <row r="8" spans="1:11" x14ac:dyDescent="0.45">
      <c r="A8" s="1" t="s">
        <v>72</v>
      </c>
      <c r="C8" s="7">
        <v>336280</v>
      </c>
      <c r="D8" s="6"/>
      <c r="E8" s="7">
        <v>985000</v>
      </c>
      <c r="F8" s="6"/>
      <c r="G8" s="7">
        <v>1000000</v>
      </c>
      <c r="H8" s="6"/>
      <c r="I8" s="20">
        <v>1.52E-2</v>
      </c>
      <c r="J8" s="6"/>
      <c r="K8" s="7">
        <v>336280000000</v>
      </c>
    </row>
    <row r="9" spans="1:11" x14ac:dyDescent="0.45">
      <c r="A9" s="1" t="s">
        <v>60</v>
      </c>
      <c r="C9" s="7">
        <v>1063000</v>
      </c>
      <c r="D9" s="6"/>
      <c r="E9" s="7">
        <v>955460</v>
      </c>
      <c r="F9" s="6"/>
      <c r="G9" s="7">
        <v>976348</v>
      </c>
      <c r="H9" s="6"/>
      <c r="I9" s="20">
        <v>2.1899999999999999E-2</v>
      </c>
      <c r="J9" s="6"/>
      <c r="K9" s="7">
        <v>1037857924000</v>
      </c>
    </row>
    <row r="10" spans="1:11" x14ac:dyDescent="0.45">
      <c r="A10" s="1"/>
      <c r="C10" s="6"/>
      <c r="D10" s="6"/>
      <c r="E10" s="6"/>
      <c r="F10" s="6"/>
      <c r="G10" s="6"/>
      <c r="H10" s="6"/>
      <c r="I10" s="6"/>
      <c r="J10" s="6"/>
      <c r="K10" s="6"/>
    </row>
    <row r="11" spans="1:11" x14ac:dyDescent="0.45">
      <c r="C11" s="6"/>
      <c r="D11" s="6"/>
      <c r="E11" s="6"/>
      <c r="F11" s="6"/>
      <c r="G11" s="6"/>
      <c r="H11" s="6"/>
      <c r="I11" s="6"/>
      <c r="J11" s="6"/>
      <c r="K11" s="6"/>
    </row>
    <row r="12" spans="1:11" x14ac:dyDescent="0.45">
      <c r="E12" s="1"/>
    </row>
    <row r="13" spans="1:11" x14ac:dyDescent="0.45">
      <c r="E13" s="1"/>
    </row>
    <row r="14" spans="1:11" x14ac:dyDescent="0.45">
      <c r="E14" s="1"/>
    </row>
    <row r="15" spans="1:11" x14ac:dyDescent="0.45">
      <c r="E15" s="1"/>
    </row>
    <row r="16" spans="1:11" x14ac:dyDescent="0.45">
      <c r="E16" s="1"/>
    </row>
  </sheetData>
  <mergeCells count="10">
    <mergeCell ref="A2:K2"/>
    <mergeCell ref="A6:A7"/>
    <mergeCell ref="C7"/>
    <mergeCell ref="E7"/>
    <mergeCell ref="G7"/>
    <mergeCell ref="I7"/>
    <mergeCell ref="K7"/>
    <mergeCell ref="C6:K6"/>
    <mergeCell ref="A4:K4"/>
    <mergeCell ref="A3:K3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AE12"/>
  <sheetViews>
    <sheetView rightToLeft="1" workbookViewId="0">
      <selection activeCell="E19" sqref="E19"/>
    </sheetView>
  </sheetViews>
  <sheetFormatPr defaultRowHeight="18.75" x14ac:dyDescent="0.45"/>
  <cols>
    <col min="1" max="1" width="35.140625" style="1" bestFit="1" customWidth="1"/>
    <col min="2" max="2" width="1" style="1" customWidth="1"/>
    <col min="3" max="3" width="13.42578125" style="1" bestFit="1" customWidth="1"/>
    <col min="4" max="4" width="1" style="1" customWidth="1"/>
    <col min="5" max="5" width="8" style="1" bestFit="1" customWidth="1"/>
    <col min="6" max="6" width="1" style="1" customWidth="1"/>
    <col min="7" max="7" width="9.28515625" style="1" bestFit="1" customWidth="1"/>
    <col min="8" max="8" width="1" style="1" customWidth="1"/>
    <col min="9" max="9" width="16.28515625" style="1" bestFit="1" customWidth="1"/>
    <col min="10" max="10" width="1" style="1" customWidth="1"/>
    <col min="11" max="11" width="5.42578125" style="1" bestFit="1" customWidth="1"/>
    <col min="12" max="12" width="1" style="1" customWidth="1"/>
    <col min="13" max="13" width="12.85546875" style="1" bestFit="1" customWidth="1"/>
    <col min="14" max="14" width="1" style="1" customWidth="1"/>
    <col min="15" max="15" width="16" style="1" bestFit="1" customWidth="1"/>
    <col min="16" max="16" width="1" style="1" customWidth="1"/>
    <col min="17" max="17" width="8.28515625" style="1" bestFit="1" customWidth="1"/>
    <col min="18" max="18" width="1" style="1" customWidth="1"/>
    <col min="19" max="19" width="16.140625" style="1" bestFit="1" customWidth="1"/>
    <col min="20" max="20" width="1" style="1" customWidth="1"/>
    <col min="21" max="21" width="5.42578125" style="1" bestFit="1" customWidth="1"/>
    <col min="22" max="22" width="1" style="1" customWidth="1"/>
    <col min="23" max="23" width="10.28515625" style="1" bestFit="1" customWidth="1"/>
    <col min="24" max="24" width="1" style="1" customWidth="1"/>
    <col min="25" max="25" width="8.28515625" style="1" bestFit="1" customWidth="1"/>
    <col min="26" max="26" width="1" style="1" customWidth="1"/>
    <col min="27" max="27" width="16.140625" style="1" bestFit="1" customWidth="1"/>
    <col min="28" max="28" width="1" style="1" customWidth="1"/>
    <col min="29" max="29" width="16.140625" style="1" bestFit="1" customWidth="1"/>
    <col min="30" max="30" width="1" style="1" customWidth="1"/>
    <col min="31" max="31" width="17.85546875" style="1" bestFit="1" customWidth="1"/>
    <col min="32" max="32" width="1" style="1" customWidth="1"/>
    <col min="33" max="33" width="9.140625" style="1" customWidth="1"/>
    <col min="34" max="16384" width="9.140625" style="1"/>
  </cols>
  <sheetData>
    <row r="2" spans="1:31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</row>
    <row r="3" spans="1:31" ht="21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  <c r="AE3" s="49"/>
    </row>
    <row r="4" spans="1:31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  <c r="AE4" s="49"/>
    </row>
    <row r="6" spans="1:31" ht="21" x14ac:dyDescent="0.45">
      <c r="A6" s="51" t="s">
        <v>88</v>
      </c>
      <c r="B6" s="51" t="s">
        <v>88</v>
      </c>
      <c r="C6" s="51" t="s">
        <v>88</v>
      </c>
      <c r="D6" s="51" t="s">
        <v>88</v>
      </c>
      <c r="E6" s="51" t="s">
        <v>88</v>
      </c>
      <c r="F6" s="51" t="s">
        <v>88</v>
      </c>
      <c r="G6" s="51" t="s">
        <v>88</v>
      </c>
      <c r="H6" s="51" t="s">
        <v>88</v>
      </c>
      <c r="I6" s="51" t="s">
        <v>88</v>
      </c>
      <c r="K6" s="51" t="s">
        <v>4</v>
      </c>
      <c r="L6" s="51" t="s">
        <v>4</v>
      </c>
      <c r="M6" s="51" t="s">
        <v>4</v>
      </c>
      <c r="N6" s="51" t="s">
        <v>4</v>
      </c>
      <c r="O6" s="51" t="s">
        <v>4</v>
      </c>
      <c r="Q6" s="51" t="s">
        <v>5</v>
      </c>
      <c r="R6" s="51" t="s">
        <v>5</v>
      </c>
      <c r="S6" s="51" t="s">
        <v>5</v>
      </c>
      <c r="T6" s="51" t="s">
        <v>5</v>
      </c>
      <c r="U6" s="51" t="s">
        <v>5</v>
      </c>
      <c r="V6" s="51" t="s">
        <v>5</v>
      </c>
      <c r="W6" s="51" t="s">
        <v>5</v>
      </c>
      <c r="Y6" s="51" t="s">
        <v>6</v>
      </c>
      <c r="Z6" s="51" t="s">
        <v>6</v>
      </c>
      <c r="AA6" s="51" t="s">
        <v>6</v>
      </c>
      <c r="AB6" s="51" t="s">
        <v>6</v>
      </c>
      <c r="AC6" s="51" t="s">
        <v>6</v>
      </c>
      <c r="AD6" s="51" t="s">
        <v>6</v>
      </c>
      <c r="AE6" s="51" t="s">
        <v>6</v>
      </c>
    </row>
    <row r="7" spans="1:31" ht="21" x14ac:dyDescent="0.45">
      <c r="A7" s="50" t="s">
        <v>89</v>
      </c>
      <c r="C7" s="50" t="s">
        <v>41</v>
      </c>
      <c r="E7" s="50" t="s">
        <v>42</v>
      </c>
      <c r="G7" s="50" t="s">
        <v>90</v>
      </c>
      <c r="I7" s="50" t="s">
        <v>39</v>
      </c>
      <c r="K7" s="50" t="s">
        <v>7</v>
      </c>
      <c r="M7" s="50" t="s">
        <v>8</v>
      </c>
      <c r="O7" s="50" t="s">
        <v>9</v>
      </c>
      <c r="Q7" s="51" t="s">
        <v>10</v>
      </c>
      <c r="R7" s="51" t="s">
        <v>10</v>
      </c>
      <c r="S7" s="51" t="s">
        <v>10</v>
      </c>
      <c r="U7" s="51" t="s">
        <v>11</v>
      </c>
      <c r="V7" s="51" t="s">
        <v>11</v>
      </c>
      <c r="W7" s="51" t="s">
        <v>11</v>
      </c>
      <c r="Y7" s="50" t="s">
        <v>7</v>
      </c>
      <c r="AA7" s="50" t="s">
        <v>8</v>
      </c>
      <c r="AC7" s="50" t="s">
        <v>9</v>
      </c>
      <c r="AE7" s="50" t="s">
        <v>91</v>
      </c>
    </row>
    <row r="8" spans="1:31" ht="21" x14ac:dyDescent="0.45">
      <c r="A8" s="51" t="s">
        <v>89</v>
      </c>
      <c r="C8" s="51" t="s">
        <v>41</v>
      </c>
      <c r="E8" s="51" t="s">
        <v>42</v>
      </c>
      <c r="G8" s="51" t="s">
        <v>90</v>
      </c>
      <c r="I8" s="51" t="s">
        <v>39</v>
      </c>
      <c r="K8" s="51" t="s">
        <v>7</v>
      </c>
      <c r="M8" s="51" t="s">
        <v>8</v>
      </c>
      <c r="O8" s="51" t="s">
        <v>9</v>
      </c>
      <c r="Q8" s="51" t="s">
        <v>7</v>
      </c>
      <c r="S8" s="51" t="s">
        <v>8</v>
      </c>
      <c r="U8" s="51" t="s">
        <v>7</v>
      </c>
      <c r="W8" s="51" t="s">
        <v>14</v>
      </c>
      <c r="Y8" s="51" t="s">
        <v>7</v>
      </c>
      <c r="AA8" s="51" t="s">
        <v>8</v>
      </c>
      <c r="AC8" s="51" t="s">
        <v>9</v>
      </c>
      <c r="AE8" s="51" t="s">
        <v>91</v>
      </c>
    </row>
    <row r="9" spans="1:31" x14ac:dyDescent="0.45">
      <c r="A9" s="1" t="s">
        <v>92</v>
      </c>
      <c r="C9" s="10" t="s">
        <v>93</v>
      </c>
      <c r="D9" s="10"/>
      <c r="E9" s="11">
        <v>22</v>
      </c>
      <c r="F9" s="10"/>
      <c r="G9" s="11">
        <v>21</v>
      </c>
      <c r="H9" s="10"/>
      <c r="I9" s="10" t="s">
        <v>94</v>
      </c>
      <c r="J9" s="10"/>
      <c r="K9" s="11" t="s">
        <v>193</v>
      </c>
      <c r="L9" s="10"/>
      <c r="M9" s="11" t="s">
        <v>193</v>
      </c>
      <c r="N9" s="10"/>
      <c r="O9" s="11" t="s">
        <v>193</v>
      </c>
      <c r="P9" s="10"/>
      <c r="Q9" s="11">
        <v>940000</v>
      </c>
      <c r="R9" s="10"/>
      <c r="S9" s="11">
        <v>940000000000</v>
      </c>
      <c r="T9" s="10"/>
      <c r="U9" s="11" t="s">
        <v>193</v>
      </c>
      <c r="V9" s="10"/>
      <c r="W9" s="11" t="s">
        <v>193</v>
      </c>
      <c r="X9" s="10"/>
      <c r="Y9" s="11">
        <v>940000</v>
      </c>
      <c r="Z9" s="10"/>
      <c r="AA9" s="11">
        <v>940000000000</v>
      </c>
      <c r="AB9" s="10"/>
      <c r="AC9" s="11">
        <v>940000000000</v>
      </c>
      <c r="AD9" s="10"/>
      <c r="AE9" s="21">
        <v>0.12920000000000001</v>
      </c>
    </row>
    <row r="10" spans="1:31" x14ac:dyDescent="0.4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</row>
    <row r="11" spans="1:31" x14ac:dyDescent="0.4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</row>
    <row r="12" spans="1:31" x14ac:dyDescent="0.45"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</row>
  </sheetData>
  <mergeCells count="25">
    <mergeCell ref="A4:AE4"/>
    <mergeCell ref="M7:M8"/>
    <mergeCell ref="O7:O8"/>
    <mergeCell ref="K6:O6"/>
    <mergeCell ref="A7:A8"/>
    <mergeCell ref="C7:C8"/>
    <mergeCell ref="E7:E8"/>
    <mergeCell ref="G7:G8"/>
    <mergeCell ref="I7:I8"/>
    <mergeCell ref="A3:AE3"/>
    <mergeCell ref="A2:AE2"/>
    <mergeCell ref="AA7:AA8"/>
    <mergeCell ref="AC7:AC8"/>
    <mergeCell ref="AE7:AE8"/>
    <mergeCell ref="Y6:AE6"/>
    <mergeCell ref="Q8"/>
    <mergeCell ref="S8"/>
    <mergeCell ref="Q7:S7"/>
    <mergeCell ref="U8"/>
    <mergeCell ref="W8"/>
    <mergeCell ref="U7:W7"/>
    <mergeCell ref="Q6:W6"/>
    <mergeCell ref="Y7:Y8"/>
    <mergeCell ref="A6:I6"/>
    <mergeCell ref="K7:K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T33"/>
  <sheetViews>
    <sheetView rightToLeft="1" topLeftCell="A4" zoomScaleNormal="100" workbookViewId="0">
      <selection activeCell="G28" sqref="G28"/>
    </sheetView>
  </sheetViews>
  <sheetFormatPr defaultRowHeight="18.75" x14ac:dyDescent="0.45"/>
  <cols>
    <col min="1" max="1" width="29" style="4" bestFit="1" customWidth="1"/>
    <col min="2" max="2" width="1" style="4" customWidth="1"/>
    <col min="3" max="3" width="22" style="4" bestFit="1" customWidth="1"/>
    <col min="4" max="4" width="1" style="4" customWidth="1"/>
    <col min="5" max="5" width="13.42578125" style="4" bestFit="1" customWidth="1"/>
    <col min="6" max="6" width="1" style="4" customWidth="1"/>
    <col min="7" max="7" width="11" style="4" bestFit="1" customWidth="1"/>
    <col min="8" max="8" width="1" style="4" customWidth="1"/>
    <col min="9" max="9" width="8" style="4" bestFit="1" customWidth="1"/>
    <col min="10" max="10" width="1" style="4" customWidth="1"/>
    <col min="11" max="11" width="17.85546875" style="4" bestFit="1" customWidth="1"/>
    <col min="12" max="12" width="1" style="4" customWidth="1"/>
    <col min="13" max="13" width="17.85546875" style="4" bestFit="1" customWidth="1"/>
    <col min="14" max="14" width="1" style="4" customWidth="1"/>
    <col min="15" max="15" width="17.5703125" style="4" bestFit="1" customWidth="1"/>
    <col min="16" max="16" width="1" style="4" customWidth="1"/>
    <col min="17" max="17" width="17.7109375" style="4" bestFit="1" customWidth="1"/>
    <col min="18" max="18" width="1" style="4" customWidth="1"/>
    <col min="19" max="19" width="11" style="4" customWidth="1"/>
    <col min="20" max="20" width="1" style="4" customWidth="1"/>
    <col min="21" max="21" width="9.140625" style="4" customWidth="1"/>
    <col min="22" max="16384" width="9.140625" style="4"/>
  </cols>
  <sheetData>
    <row r="2" spans="1:20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20" ht="21" x14ac:dyDescent="0.45">
      <c r="A3" s="49" t="s">
        <v>1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20" ht="2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6" spans="1:20" ht="21" x14ac:dyDescent="0.45">
      <c r="A6" s="50" t="s">
        <v>95</v>
      </c>
      <c r="C6" s="51" t="s">
        <v>96</v>
      </c>
      <c r="D6" s="51" t="s">
        <v>96</v>
      </c>
      <c r="E6" s="51" t="s">
        <v>96</v>
      </c>
      <c r="F6" s="51" t="s">
        <v>96</v>
      </c>
      <c r="G6" s="51" t="s">
        <v>96</v>
      </c>
      <c r="H6" s="51" t="s">
        <v>96</v>
      </c>
      <c r="I6" s="51" t="s">
        <v>96</v>
      </c>
      <c r="K6" s="51" t="s">
        <v>4</v>
      </c>
      <c r="M6" s="51" t="s">
        <v>5</v>
      </c>
      <c r="N6" s="50" t="s">
        <v>5</v>
      </c>
      <c r="O6" s="51" t="s">
        <v>5</v>
      </c>
      <c r="Q6" s="51" t="s">
        <v>6</v>
      </c>
      <c r="R6" s="51" t="s">
        <v>6</v>
      </c>
      <c r="S6" s="51" t="s">
        <v>6</v>
      </c>
    </row>
    <row r="7" spans="1:20" ht="21" x14ac:dyDescent="0.45">
      <c r="A7" s="51" t="s">
        <v>95</v>
      </c>
      <c r="C7" s="51" t="s">
        <v>97</v>
      </c>
      <c r="E7" s="51" t="s">
        <v>98</v>
      </c>
      <c r="G7" s="51" t="s">
        <v>99</v>
      </c>
      <c r="I7" s="51" t="s">
        <v>42</v>
      </c>
      <c r="K7" s="51" t="s">
        <v>100</v>
      </c>
      <c r="M7" s="51" t="s">
        <v>101</v>
      </c>
      <c r="N7" s="32"/>
      <c r="O7" s="51" t="s">
        <v>102</v>
      </c>
      <c r="Q7" s="51" t="s">
        <v>100</v>
      </c>
      <c r="S7" s="53" t="s">
        <v>91</v>
      </c>
    </row>
    <row r="8" spans="1:20" x14ac:dyDescent="0.45">
      <c r="A8" s="1" t="s">
        <v>103</v>
      </c>
      <c r="C8" s="6" t="s">
        <v>104</v>
      </c>
      <c r="D8" s="6"/>
      <c r="E8" s="6" t="s">
        <v>105</v>
      </c>
      <c r="F8" s="6"/>
      <c r="G8" s="6" t="s">
        <v>106</v>
      </c>
      <c r="H8" s="6"/>
      <c r="I8" s="10" t="s">
        <v>193</v>
      </c>
      <c r="J8" s="6"/>
      <c r="K8" s="7">
        <v>10070274</v>
      </c>
      <c r="L8" s="6"/>
      <c r="M8" s="7">
        <v>73973</v>
      </c>
      <c r="N8" s="33"/>
      <c r="O8" s="11" t="s">
        <v>193</v>
      </c>
      <c r="P8" s="6"/>
      <c r="Q8" s="7">
        <v>10144247</v>
      </c>
      <c r="R8" s="6"/>
      <c r="S8" s="23">
        <v>0</v>
      </c>
      <c r="T8" s="6"/>
    </row>
    <row r="9" spans="1:20" x14ac:dyDescent="0.45">
      <c r="A9" s="1" t="s">
        <v>107</v>
      </c>
      <c r="C9" s="24" t="s">
        <v>108</v>
      </c>
      <c r="D9" s="6"/>
      <c r="E9" s="6" t="s">
        <v>109</v>
      </c>
      <c r="F9" s="6"/>
      <c r="G9" s="6" t="s">
        <v>110</v>
      </c>
      <c r="H9" s="6"/>
      <c r="I9" s="10" t="s">
        <v>193</v>
      </c>
      <c r="J9" s="6"/>
      <c r="K9" s="7">
        <v>28473250</v>
      </c>
      <c r="L9" s="6"/>
      <c r="M9" s="11" t="s">
        <v>193</v>
      </c>
      <c r="N9" s="6"/>
      <c r="O9" s="11" t="s">
        <v>193</v>
      </c>
      <c r="P9" s="6"/>
      <c r="Q9" s="7">
        <v>28473250</v>
      </c>
      <c r="R9" s="6"/>
      <c r="S9" s="23">
        <v>0</v>
      </c>
      <c r="T9" s="6"/>
    </row>
    <row r="10" spans="1:20" x14ac:dyDescent="0.45">
      <c r="A10" s="1" t="s">
        <v>111</v>
      </c>
      <c r="C10" s="24" t="s">
        <v>112</v>
      </c>
      <c r="D10" s="6"/>
      <c r="E10" s="6" t="s">
        <v>105</v>
      </c>
      <c r="F10" s="6"/>
      <c r="G10" s="6" t="s">
        <v>106</v>
      </c>
      <c r="H10" s="6"/>
      <c r="I10" s="10" t="s">
        <v>193</v>
      </c>
      <c r="J10" s="6"/>
      <c r="K10" s="7">
        <v>16828087823</v>
      </c>
      <c r="L10" s="6"/>
      <c r="M10" s="7">
        <f>5675293150+1090284213899</f>
        <v>1095959507049</v>
      </c>
      <c r="N10" s="6"/>
      <c r="O10" s="7">
        <v>955245656429</v>
      </c>
      <c r="P10" s="6"/>
      <c r="Q10" s="7">
        <f>K10+M10-O10</f>
        <v>157541938443</v>
      </c>
      <c r="R10" s="6"/>
      <c r="S10" s="20">
        <v>2.0899999999999998E-2</v>
      </c>
      <c r="T10" s="6"/>
    </row>
    <row r="11" spans="1:20" x14ac:dyDescent="0.45">
      <c r="A11" s="1" t="s">
        <v>113</v>
      </c>
      <c r="C11" s="24" t="s">
        <v>114</v>
      </c>
      <c r="D11" s="6"/>
      <c r="E11" s="6" t="s">
        <v>105</v>
      </c>
      <c r="F11" s="6"/>
      <c r="G11" s="6" t="s">
        <v>106</v>
      </c>
      <c r="H11" s="6"/>
      <c r="I11" s="10" t="s">
        <v>193</v>
      </c>
      <c r="J11" s="6"/>
      <c r="K11" s="7">
        <v>1000000</v>
      </c>
      <c r="L11" s="6"/>
      <c r="M11" s="7">
        <v>19362756165</v>
      </c>
      <c r="N11" s="6"/>
      <c r="O11" s="7">
        <v>19352617182</v>
      </c>
      <c r="P11" s="6"/>
      <c r="Q11" s="7">
        <v>11138983</v>
      </c>
      <c r="R11" s="6"/>
      <c r="S11" s="23">
        <v>0</v>
      </c>
      <c r="T11" s="6"/>
    </row>
    <row r="12" spans="1:20" x14ac:dyDescent="0.45">
      <c r="A12" s="1" t="s">
        <v>115</v>
      </c>
      <c r="C12" s="24" t="s">
        <v>116</v>
      </c>
      <c r="D12" s="6"/>
      <c r="E12" s="6" t="s">
        <v>105</v>
      </c>
      <c r="F12" s="6"/>
      <c r="G12" s="6" t="s">
        <v>106</v>
      </c>
      <c r="H12" s="6"/>
      <c r="I12" s="10" t="s">
        <v>193</v>
      </c>
      <c r="J12" s="6"/>
      <c r="K12" s="7">
        <v>1378677</v>
      </c>
      <c r="L12" s="6"/>
      <c r="M12" s="7">
        <v>11305</v>
      </c>
      <c r="N12" s="6"/>
      <c r="O12" s="11" t="s">
        <v>193</v>
      </c>
      <c r="P12" s="6"/>
      <c r="Q12" s="7">
        <v>1389982</v>
      </c>
      <c r="R12" s="6"/>
      <c r="S12" s="23">
        <v>0</v>
      </c>
      <c r="T12" s="6"/>
    </row>
    <row r="13" spans="1:20" x14ac:dyDescent="0.45">
      <c r="A13" s="1" t="s">
        <v>117</v>
      </c>
      <c r="C13" s="24" t="s">
        <v>118</v>
      </c>
      <c r="D13" s="6"/>
      <c r="E13" s="6" t="s">
        <v>105</v>
      </c>
      <c r="F13" s="6"/>
      <c r="G13" s="6" t="s">
        <v>106</v>
      </c>
      <c r="H13" s="6"/>
      <c r="I13" s="10" t="s">
        <v>193</v>
      </c>
      <c r="J13" s="6"/>
      <c r="K13" s="7">
        <v>1797259</v>
      </c>
      <c r="L13" s="6"/>
      <c r="M13" s="7">
        <v>11167527099</v>
      </c>
      <c r="N13" s="6"/>
      <c r="O13" s="7">
        <v>11168574358</v>
      </c>
      <c r="P13" s="6"/>
      <c r="Q13" s="7">
        <v>750000</v>
      </c>
      <c r="R13" s="6"/>
      <c r="S13" s="23">
        <v>0</v>
      </c>
      <c r="T13" s="6"/>
    </row>
    <row r="14" spans="1:20" x14ac:dyDescent="0.45">
      <c r="A14" s="1" t="s">
        <v>119</v>
      </c>
      <c r="C14" s="24" t="s">
        <v>120</v>
      </c>
      <c r="D14" s="6"/>
      <c r="E14" s="6" t="s">
        <v>105</v>
      </c>
      <c r="F14" s="6"/>
      <c r="G14" s="6" t="s">
        <v>106</v>
      </c>
      <c r="H14" s="6"/>
      <c r="I14" s="10" t="s">
        <v>193</v>
      </c>
      <c r="J14" s="6"/>
      <c r="K14" s="7">
        <v>580000</v>
      </c>
      <c r="L14" s="6"/>
      <c r="M14" s="11" t="s">
        <v>193</v>
      </c>
      <c r="N14" s="6"/>
      <c r="O14" s="11" t="s">
        <v>193</v>
      </c>
      <c r="P14" s="6"/>
      <c r="Q14" s="7">
        <v>580000</v>
      </c>
      <c r="R14" s="6"/>
      <c r="S14" s="23">
        <v>0</v>
      </c>
      <c r="T14" s="6"/>
    </row>
    <row r="15" spans="1:20" x14ac:dyDescent="0.45">
      <c r="A15" s="1" t="s">
        <v>117</v>
      </c>
      <c r="C15" s="24" t="s">
        <v>121</v>
      </c>
      <c r="D15" s="6"/>
      <c r="E15" s="6" t="s">
        <v>122</v>
      </c>
      <c r="F15" s="6"/>
      <c r="G15" s="6" t="s">
        <v>106</v>
      </c>
      <c r="H15" s="6"/>
      <c r="I15" s="6">
        <v>20</v>
      </c>
      <c r="J15" s="6"/>
      <c r="K15" s="7">
        <v>334110000000</v>
      </c>
      <c r="L15" s="6"/>
      <c r="M15" s="11" t="s">
        <v>193</v>
      </c>
      <c r="N15" s="6"/>
      <c r="O15" s="11" t="s">
        <v>193</v>
      </c>
      <c r="P15" s="6"/>
      <c r="Q15" s="7">
        <v>334110000000</v>
      </c>
      <c r="R15" s="6"/>
      <c r="S15" s="20">
        <v>4.5900000000000003E-2</v>
      </c>
      <c r="T15" s="6"/>
    </row>
    <row r="16" spans="1:20" x14ac:dyDescent="0.45">
      <c r="A16" s="1" t="s">
        <v>113</v>
      </c>
      <c r="C16" s="24" t="s">
        <v>123</v>
      </c>
      <c r="D16" s="6"/>
      <c r="E16" s="6" t="s">
        <v>122</v>
      </c>
      <c r="F16" s="6"/>
      <c r="G16" s="6" t="s">
        <v>124</v>
      </c>
      <c r="H16" s="6"/>
      <c r="I16" s="6">
        <v>18</v>
      </c>
      <c r="J16" s="6"/>
      <c r="K16" s="7">
        <v>461000000000</v>
      </c>
      <c r="L16" s="6"/>
      <c r="M16" s="11" t="s">
        <v>193</v>
      </c>
      <c r="N16" s="6"/>
      <c r="O16" s="11" t="s">
        <v>193</v>
      </c>
      <c r="P16" s="6"/>
      <c r="Q16" s="7">
        <v>461000000000</v>
      </c>
      <c r="R16" s="6"/>
      <c r="S16" s="20">
        <v>6.3399999999999998E-2</v>
      </c>
      <c r="T16" s="6"/>
    </row>
    <row r="17" spans="1:20" x14ac:dyDescent="0.45">
      <c r="A17" s="1" t="s">
        <v>125</v>
      </c>
      <c r="C17" s="24" t="s">
        <v>126</v>
      </c>
      <c r="D17" s="6"/>
      <c r="E17" s="6" t="s">
        <v>122</v>
      </c>
      <c r="F17" s="6"/>
      <c r="G17" s="6" t="s">
        <v>127</v>
      </c>
      <c r="H17" s="6"/>
      <c r="I17" s="6">
        <v>18</v>
      </c>
      <c r="J17" s="6"/>
      <c r="K17" s="7">
        <v>480000000000</v>
      </c>
      <c r="L17" s="6"/>
      <c r="M17" s="11" t="s">
        <v>193</v>
      </c>
      <c r="N17" s="6"/>
      <c r="O17" s="11" t="s">
        <v>193</v>
      </c>
      <c r="P17" s="6"/>
      <c r="Q17" s="7">
        <v>480000000000</v>
      </c>
      <c r="R17" s="6"/>
      <c r="S17" s="20">
        <v>6.6000000000000003E-2</v>
      </c>
      <c r="T17" s="6"/>
    </row>
    <row r="18" spans="1:20" x14ac:dyDescent="0.45">
      <c r="A18" s="1" t="s">
        <v>113</v>
      </c>
      <c r="C18" s="24" t="s">
        <v>128</v>
      </c>
      <c r="D18" s="6"/>
      <c r="E18" s="6" t="s">
        <v>122</v>
      </c>
      <c r="F18" s="6"/>
      <c r="G18" s="6" t="s">
        <v>129</v>
      </c>
      <c r="H18" s="6"/>
      <c r="I18" s="6">
        <v>19</v>
      </c>
      <c r="J18" s="6"/>
      <c r="K18" s="7">
        <v>140000000000</v>
      </c>
      <c r="L18" s="6"/>
      <c r="M18" s="11" t="s">
        <v>193</v>
      </c>
      <c r="N18" s="6"/>
      <c r="O18" s="11" t="s">
        <v>193</v>
      </c>
      <c r="P18" s="6"/>
      <c r="Q18" s="7">
        <v>140000000000</v>
      </c>
      <c r="R18" s="6"/>
      <c r="S18" s="20">
        <v>1.9199999999999998E-2</v>
      </c>
      <c r="T18" s="6"/>
    </row>
    <row r="19" spans="1:20" x14ac:dyDescent="0.45">
      <c r="A19" s="1" t="s">
        <v>113</v>
      </c>
      <c r="C19" s="24" t="s">
        <v>130</v>
      </c>
      <c r="D19" s="6"/>
      <c r="E19" s="6" t="s">
        <v>122</v>
      </c>
      <c r="F19" s="6"/>
      <c r="G19" s="6" t="s">
        <v>131</v>
      </c>
      <c r="H19" s="6"/>
      <c r="I19" s="6">
        <v>18</v>
      </c>
      <c r="J19" s="6"/>
      <c r="K19" s="7">
        <v>700000000000</v>
      </c>
      <c r="L19" s="6"/>
      <c r="M19" s="11" t="s">
        <v>193</v>
      </c>
      <c r="N19" s="6"/>
      <c r="O19" s="11" t="s">
        <v>193</v>
      </c>
      <c r="P19" s="6"/>
      <c r="Q19" s="7">
        <v>700000000000</v>
      </c>
      <c r="R19" s="6"/>
      <c r="S19" s="20">
        <v>9.6199999999999994E-2</v>
      </c>
      <c r="T19" s="6"/>
    </row>
    <row r="20" spans="1:20" x14ac:dyDescent="0.45">
      <c r="A20" s="1" t="s">
        <v>132</v>
      </c>
      <c r="C20" s="24" t="s">
        <v>133</v>
      </c>
      <c r="D20" s="6"/>
      <c r="E20" s="6" t="s">
        <v>105</v>
      </c>
      <c r="F20" s="6"/>
      <c r="G20" s="6" t="s">
        <v>134</v>
      </c>
      <c r="H20" s="6"/>
      <c r="I20" s="6">
        <v>8</v>
      </c>
      <c r="J20" s="6"/>
      <c r="K20" s="11" t="s">
        <v>193</v>
      </c>
      <c r="L20" s="6"/>
      <c r="M20" s="7">
        <v>11178082191</v>
      </c>
      <c r="N20" s="6"/>
      <c r="O20" s="7">
        <v>11177332191</v>
      </c>
      <c r="P20" s="6"/>
      <c r="Q20" s="7">
        <v>750000</v>
      </c>
      <c r="R20" s="6"/>
      <c r="S20" s="23">
        <v>0</v>
      </c>
      <c r="T20" s="6"/>
    </row>
    <row r="21" spans="1:20" x14ac:dyDescent="0.45">
      <c r="A21" s="1" t="s">
        <v>132</v>
      </c>
      <c r="C21" s="24" t="s">
        <v>135</v>
      </c>
      <c r="D21" s="6"/>
      <c r="E21" s="6" t="s">
        <v>122</v>
      </c>
      <c r="F21" s="6"/>
      <c r="G21" s="6" t="s">
        <v>134</v>
      </c>
      <c r="H21" s="6"/>
      <c r="I21" s="6">
        <v>20</v>
      </c>
      <c r="J21" s="6"/>
      <c r="K21" s="7">
        <v>680000000000</v>
      </c>
      <c r="L21" s="6"/>
      <c r="M21" s="11" t="s">
        <v>193</v>
      </c>
      <c r="N21" s="6"/>
      <c r="O21" s="11" t="s">
        <v>193</v>
      </c>
      <c r="P21" s="6"/>
      <c r="Q21" s="7">
        <v>680000000000</v>
      </c>
      <c r="R21" s="6"/>
      <c r="S21" s="20">
        <v>9.35E-2</v>
      </c>
      <c r="T21" s="6"/>
    </row>
    <row r="22" spans="1:20" x14ac:dyDescent="0.45">
      <c r="A22" s="1" t="s">
        <v>136</v>
      </c>
      <c r="C22" s="24" t="s">
        <v>137</v>
      </c>
      <c r="D22" s="6"/>
      <c r="E22" s="6" t="s">
        <v>105</v>
      </c>
      <c r="F22" s="6"/>
      <c r="G22" s="6" t="s">
        <v>138</v>
      </c>
      <c r="H22" s="6"/>
      <c r="I22" s="10" t="s">
        <v>193</v>
      </c>
      <c r="J22" s="6"/>
      <c r="K22" s="11" t="s">
        <v>193</v>
      </c>
      <c r="L22" s="6"/>
      <c r="M22" s="7">
        <v>940000500000</v>
      </c>
      <c r="N22" s="6"/>
      <c r="O22" s="7">
        <v>940000010000</v>
      </c>
      <c r="P22" s="6"/>
      <c r="Q22" s="7">
        <v>490000</v>
      </c>
      <c r="R22" s="6"/>
      <c r="S22" s="23">
        <v>0</v>
      </c>
      <c r="T22" s="6"/>
    </row>
    <row r="23" spans="1:20" ht="19.5" thickBot="1" x14ac:dyDescent="0.5">
      <c r="A23" s="16" t="s">
        <v>177</v>
      </c>
      <c r="C23" s="6"/>
      <c r="D23" s="6"/>
      <c r="E23" s="6"/>
      <c r="F23" s="6"/>
      <c r="G23" s="6"/>
      <c r="H23" s="6"/>
      <c r="I23" s="6"/>
      <c r="J23" s="6"/>
      <c r="K23" s="8">
        <f>SUM(K8:K22)</f>
        <v>2811981387283</v>
      </c>
      <c r="L23" s="6"/>
      <c r="M23" s="8">
        <f>SUM(M8:M22)</f>
        <v>2077668457782</v>
      </c>
      <c r="N23" s="6"/>
      <c r="O23" s="8">
        <f>SUM(O8:O22)</f>
        <v>1936944190160</v>
      </c>
      <c r="P23" s="6"/>
      <c r="Q23" s="8">
        <f>SUM(Q8:Q22)</f>
        <v>2952705654905</v>
      </c>
      <c r="R23" s="6"/>
      <c r="S23" s="10"/>
      <c r="T23" s="6"/>
    </row>
    <row r="24" spans="1:20" ht="19.5" thickTop="1" x14ac:dyDescent="0.45">
      <c r="A24" s="1"/>
      <c r="C24" s="6"/>
      <c r="D24" s="6"/>
      <c r="E24" s="6"/>
      <c r="F24" s="6"/>
      <c r="G24" s="6"/>
      <c r="H24" s="6"/>
      <c r="I24" s="6"/>
      <c r="J24" s="6"/>
      <c r="K24" s="11"/>
      <c r="L24" s="6"/>
      <c r="M24" s="6"/>
      <c r="N24" s="6"/>
      <c r="O24" s="6"/>
      <c r="P24" s="6"/>
      <c r="Q24" s="7"/>
      <c r="R24" s="6"/>
      <c r="S24" s="6"/>
      <c r="T24" s="6"/>
    </row>
    <row r="25" spans="1:20" x14ac:dyDescent="0.45">
      <c r="A25" s="1"/>
      <c r="M25" s="3"/>
      <c r="O25" s="1"/>
      <c r="Q25" s="5"/>
    </row>
    <row r="26" spans="1:20" x14ac:dyDescent="0.45">
      <c r="A26" s="1"/>
      <c r="K26" s="1"/>
      <c r="Q26" s="3"/>
    </row>
    <row r="28" spans="1:20" x14ac:dyDescent="0.45">
      <c r="K28" s="1"/>
    </row>
    <row r="29" spans="1:20" x14ac:dyDescent="0.45">
      <c r="K29" s="1"/>
    </row>
    <row r="30" spans="1:20" x14ac:dyDescent="0.45">
      <c r="K30" s="1"/>
    </row>
    <row r="31" spans="1:20" x14ac:dyDescent="0.45">
      <c r="K31" s="1"/>
    </row>
    <row r="32" spans="1:20" x14ac:dyDescent="0.45">
      <c r="K32" s="1"/>
    </row>
    <row r="33" spans="11:11" x14ac:dyDescent="0.45">
      <c r="K33" s="1"/>
    </row>
  </sheetData>
  <mergeCells count="17">
    <mergeCell ref="M6:O6"/>
    <mergeCell ref="A2:S2"/>
    <mergeCell ref="A3:S3"/>
    <mergeCell ref="A4:S4"/>
    <mergeCell ref="A6:A7"/>
    <mergeCell ref="C7"/>
    <mergeCell ref="E7"/>
    <mergeCell ref="G7"/>
    <mergeCell ref="I7"/>
    <mergeCell ref="C6:I6"/>
    <mergeCell ref="Q7"/>
    <mergeCell ref="S7"/>
    <mergeCell ref="Q6:S6"/>
    <mergeCell ref="K7"/>
    <mergeCell ref="K6"/>
    <mergeCell ref="M7"/>
    <mergeCell ref="O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S34"/>
  <sheetViews>
    <sheetView rightToLeft="1" zoomScaleNormal="100" workbookViewId="0">
      <selection activeCell="A4" sqref="A4:S4"/>
    </sheetView>
  </sheetViews>
  <sheetFormatPr defaultRowHeight="18.75" x14ac:dyDescent="0.45"/>
  <cols>
    <col min="1" max="1" width="29" style="4" bestFit="1" customWidth="1"/>
    <col min="2" max="2" width="1" style="4" customWidth="1"/>
    <col min="3" max="3" width="14" style="4" bestFit="1" customWidth="1"/>
    <col min="4" max="4" width="1" style="4" customWidth="1"/>
    <col min="5" max="5" width="16" style="4" bestFit="1" customWidth="1"/>
    <col min="6" max="6" width="1" style="4" customWidth="1"/>
    <col min="7" max="7" width="8" style="4" bestFit="1" customWidth="1"/>
    <col min="8" max="8" width="1" style="4" customWidth="1"/>
    <col min="9" max="9" width="15" style="4" bestFit="1" customWidth="1"/>
    <col min="10" max="10" width="1" style="4" customWidth="1"/>
    <col min="11" max="11" width="15" style="4" bestFit="1" customWidth="1"/>
    <col min="12" max="12" width="1" style="4" customWidth="1"/>
    <col min="13" max="13" width="15" style="4" bestFit="1" customWidth="1"/>
    <col min="14" max="14" width="1" style="4" customWidth="1"/>
    <col min="15" max="15" width="16" style="4" bestFit="1" customWidth="1"/>
    <col min="16" max="16" width="1" style="4" customWidth="1"/>
    <col min="17" max="17" width="11" style="4" bestFit="1" customWidth="1"/>
    <col min="18" max="18" width="1" style="4" customWidth="1"/>
    <col min="19" max="19" width="19.42578125" style="4" bestFit="1" customWidth="1"/>
    <col min="20" max="20" width="1" style="4" customWidth="1"/>
    <col min="21" max="21" width="9.140625" style="4" customWidth="1"/>
    <col min="22" max="16384" width="9.140625" style="4"/>
  </cols>
  <sheetData>
    <row r="2" spans="1:19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21" customHeight="1" x14ac:dyDescent="0.45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  <c r="R3" s="49"/>
      <c r="S3" s="49"/>
    </row>
    <row r="4" spans="1:19" ht="21" customHeight="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  <c r="R4" s="49"/>
      <c r="S4" s="49"/>
    </row>
    <row r="6" spans="1:19" ht="21" x14ac:dyDescent="0.45">
      <c r="A6" s="51" t="s">
        <v>140</v>
      </c>
      <c r="B6" s="51" t="s">
        <v>140</v>
      </c>
      <c r="C6" s="51" t="s">
        <v>140</v>
      </c>
      <c r="D6" s="51" t="s">
        <v>140</v>
      </c>
      <c r="E6" s="51" t="s">
        <v>140</v>
      </c>
      <c r="F6" s="51" t="s">
        <v>140</v>
      </c>
      <c r="G6" s="51" t="s">
        <v>140</v>
      </c>
      <c r="I6" s="51" t="s">
        <v>141</v>
      </c>
      <c r="J6" s="51" t="s">
        <v>141</v>
      </c>
      <c r="K6" s="51" t="s">
        <v>141</v>
      </c>
      <c r="L6" s="51" t="s">
        <v>141</v>
      </c>
      <c r="M6" s="51" t="s">
        <v>141</v>
      </c>
      <c r="O6" s="51" t="s">
        <v>142</v>
      </c>
      <c r="P6" s="51" t="s">
        <v>142</v>
      </c>
      <c r="Q6" s="51" t="s">
        <v>142</v>
      </c>
      <c r="R6" s="51" t="s">
        <v>142</v>
      </c>
      <c r="S6" s="51" t="s">
        <v>142</v>
      </c>
    </row>
    <row r="7" spans="1:19" ht="21" x14ac:dyDescent="0.45">
      <c r="A7" s="51" t="s">
        <v>143</v>
      </c>
      <c r="C7" s="51" t="s">
        <v>144</v>
      </c>
      <c r="E7" s="51" t="s">
        <v>41</v>
      </c>
      <c r="G7" s="51" t="s">
        <v>42</v>
      </c>
      <c r="I7" s="51" t="s">
        <v>145</v>
      </c>
      <c r="K7" s="51" t="s">
        <v>146</v>
      </c>
      <c r="M7" s="51" t="s">
        <v>147</v>
      </c>
      <c r="O7" s="51" t="s">
        <v>145</v>
      </c>
      <c r="Q7" s="51" t="s">
        <v>146</v>
      </c>
      <c r="S7" s="51" t="s">
        <v>147</v>
      </c>
    </row>
    <row r="8" spans="1:19" x14ac:dyDescent="0.45">
      <c r="A8" s="1" t="s">
        <v>66</v>
      </c>
      <c r="C8" s="25" t="s">
        <v>193</v>
      </c>
      <c r="D8" s="25"/>
      <c r="E8" s="25" t="s">
        <v>68</v>
      </c>
      <c r="F8" s="25"/>
      <c r="G8" s="26">
        <v>16</v>
      </c>
      <c r="H8" s="25"/>
      <c r="I8" s="26">
        <v>7269162505</v>
      </c>
      <c r="J8" s="25"/>
      <c r="K8" s="25" t="s">
        <v>193</v>
      </c>
      <c r="L8" s="25"/>
      <c r="M8" s="26">
        <v>7269162505</v>
      </c>
      <c r="N8" s="25"/>
      <c r="O8" s="26">
        <v>26383213869</v>
      </c>
      <c r="P8" s="25"/>
      <c r="Q8" s="25" t="s">
        <v>193</v>
      </c>
      <c r="R8" s="25"/>
      <c r="S8" s="26">
        <v>26383213869</v>
      </c>
    </row>
    <row r="9" spans="1:19" x14ac:dyDescent="0.45">
      <c r="A9" s="1" t="s">
        <v>72</v>
      </c>
      <c r="C9" s="25" t="s">
        <v>193</v>
      </c>
      <c r="D9" s="25"/>
      <c r="E9" s="25" t="s">
        <v>74</v>
      </c>
      <c r="F9" s="25"/>
      <c r="G9" s="26">
        <v>19</v>
      </c>
      <c r="H9" s="25"/>
      <c r="I9" s="26">
        <v>5245966744</v>
      </c>
      <c r="J9" s="25"/>
      <c r="K9" s="25" t="s">
        <v>193</v>
      </c>
      <c r="L9" s="25"/>
      <c r="M9" s="26">
        <v>5245966744</v>
      </c>
      <c r="N9" s="25"/>
      <c r="O9" s="26">
        <v>20943592410</v>
      </c>
      <c r="P9" s="25"/>
      <c r="Q9" s="25" t="s">
        <v>193</v>
      </c>
      <c r="R9" s="25"/>
      <c r="S9" s="26">
        <v>20943592410</v>
      </c>
    </row>
    <row r="10" spans="1:19" x14ac:dyDescent="0.45">
      <c r="A10" s="1" t="s">
        <v>63</v>
      </c>
      <c r="C10" s="25" t="s">
        <v>193</v>
      </c>
      <c r="D10" s="25"/>
      <c r="E10" s="25" t="s">
        <v>65</v>
      </c>
      <c r="F10" s="25"/>
      <c r="G10" s="26">
        <v>17</v>
      </c>
      <c r="H10" s="25"/>
      <c r="I10" s="26">
        <v>1532861256</v>
      </c>
      <c r="J10" s="25"/>
      <c r="K10" s="25" t="s">
        <v>193</v>
      </c>
      <c r="L10" s="25"/>
      <c r="M10" s="26">
        <v>1532861256</v>
      </c>
      <c r="N10" s="25"/>
      <c r="O10" s="26">
        <v>5741378002</v>
      </c>
      <c r="P10" s="25"/>
      <c r="Q10" s="25" t="s">
        <v>193</v>
      </c>
      <c r="R10" s="25"/>
      <c r="S10" s="26">
        <v>5741378002</v>
      </c>
    </row>
    <row r="11" spans="1:19" x14ac:dyDescent="0.45">
      <c r="A11" s="1" t="s">
        <v>149</v>
      </c>
      <c r="C11" s="25" t="s">
        <v>193</v>
      </c>
      <c r="D11" s="25"/>
      <c r="E11" s="25" t="s">
        <v>150</v>
      </c>
      <c r="F11" s="25"/>
      <c r="G11" s="26">
        <v>20</v>
      </c>
      <c r="H11" s="25"/>
      <c r="I11" s="26" t="s">
        <v>193</v>
      </c>
      <c r="J11" s="25"/>
      <c r="K11" s="25" t="s">
        <v>193</v>
      </c>
      <c r="L11" s="25"/>
      <c r="M11" s="26" t="s">
        <v>193</v>
      </c>
      <c r="N11" s="25"/>
      <c r="O11" s="26">
        <v>18237259428</v>
      </c>
      <c r="P11" s="25"/>
      <c r="Q11" s="25" t="s">
        <v>193</v>
      </c>
      <c r="R11" s="25"/>
      <c r="S11" s="26">
        <v>18237259428</v>
      </c>
    </row>
    <row r="12" spans="1:19" x14ac:dyDescent="0.45">
      <c r="A12" s="1" t="s">
        <v>44</v>
      </c>
      <c r="C12" s="25" t="s">
        <v>193</v>
      </c>
      <c r="D12" s="25"/>
      <c r="E12" s="25" t="s">
        <v>47</v>
      </c>
      <c r="F12" s="25"/>
      <c r="G12" s="26">
        <v>18</v>
      </c>
      <c r="H12" s="25"/>
      <c r="I12" s="26">
        <v>2399444063</v>
      </c>
      <c r="J12" s="25"/>
      <c r="K12" s="25" t="s">
        <v>193</v>
      </c>
      <c r="L12" s="25"/>
      <c r="M12" s="26">
        <v>2399444063</v>
      </c>
      <c r="N12" s="25"/>
      <c r="O12" s="26">
        <v>9214487823</v>
      </c>
      <c r="P12" s="25"/>
      <c r="Q12" s="25" t="s">
        <v>193</v>
      </c>
      <c r="R12" s="25"/>
      <c r="S12" s="26">
        <v>9214487823</v>
      </c>
    </row>
    <row r="13" spans="1:19" x14ac:dyDescent="0.45">
      <c r="A13" s="1" t="s">
        <v>60</v>
      </c>
      <c r="C13" s="25" t="s">
        <v>193</v>
      </c>
      <c r="D13" s="25"/>
      <c r="E13" s="25" t="s">
        <v>62</v>
      </c>
      <c r="F13" s="25"/>
      <c r="G13" s="26">
        <v>17</v>
      </c>
      <c r="H13" s="25"/>
      <c r="I13" s="26">
        <v>14971898235</v>
      </c>
      <c r="J13" s="25"/>
      <c r="K13" s="25" t="s">
        <v>193</v>
      </c>
      <c r="L13" s="25"/>
      <c r="M13" s="26">
        <v>14971898235</v>
      </c>
      <c r="N13" s="25"/>
      <c r="O13" s="26">
        <v>59060489362</v>
      </c>
      <c r="P13" s="25"/>
      <c r="Q13" s="25" t="s">
        <v>193</v>
      </c>
      <c r="R13" s="25"/>
      <c r="S13" s="26">
        <v>59060489362</v>
      </c>
    </row>
    <row r="14" spans="1:19" x14ac:dyDescent="0.45">
      <c r="A14" s="1" t="s">
        <v>69</v>
      </c>
      <c r="C14" s="25" t="s">
        <v>193</v>
      </c>
      <c r="D14" s="25"/>
      <c r="E14" s="25" t="s">
        <v>71</v>
      </c>
      <c r="F14" s="25"/>
      <c r="G14" s="26">
        <v>18</v>
      </c>
      <c r="H14" s="25"/>
      <c r="I14" s="26">
        <v>24030885</v>
      </c>
      <c r="J14" s="25"/>
      <c r="K14" s="25" t="s">
        <v>193</v>
      </c>
      <c r="L14" s="25"/>
      <c r="M14" s="26">
        <v>24030885</v>
      </c>
      <c r="N14" s="25"/>
      <c r="O14" s="26">
        <v>89825673</v>
      </c>
      <c r="P14" s="25"/>
      <c r="Q14" s="25" t="s">
        <v>193</v>
      </c>
      <c r="R14" s="25"/>
      <c r="S14" s="26">
        <v>89825673</v>
      </c>
    </row>
    <row r="15" spans="1:19" x14ac:dyDescent="0.45">
      <c r="A15" s="1" t="s">
        <v>103</v>
      </c>
      <c r="C15" s="26">
        <v>27</v>
      </c>
      <c r="D15" s="25"/>
      <c r="E15" s="25" t="s">
        <v>193</v>
      </c>
      <c r="F15" s="25"/>
      <c r="G15" s="25" t="s">
        <v>193</v>
      </c>
      <c r="H15" s="25"/>
      <c r="I15" s="26">
        <v>73973</v>
      </c>
      <c r="J15" s="25"/>
      <c r="K15" s="26" t="s">
        <v>193</v>
      </c>
      <c r="L15" s="25"/>
      <c r="M15" s="26">
        <v>73973</v>
      </c>
      <c r="N15" s="25"/>
      <c r="O15" s="26">
        <v>149129</v>
      </c>
      <c r="P15" s="25"/>
      <c r="Q15" s="26" t="s">
        <v>193</v>
      </c>
      <c r="R15" s="25"/>
      <c r="S15" s="26">
        <v>149129</v>
      </c>
    </row>
    <row r="16" spans="1:19" x14ac:dyDescent="0.45">
      <c r="A16" s="1" t="s">
        <v>111</v>
      </c>
      <c r="C16" s="26">
        <v>30</v>
      </c>
      <c r="D16" s="25"/>
      <c r="E16" s="25" t="s">
        <v>193</v>
      </c>
      <c r="F16" s="25"/>
      <c r="G16" s="25" t="s">
        <v>193</v>
      </c>
      <c r="H16" s="25"/>
      <c r="I16" s="26" t="s">
        <v>193</v>
      </c>
      <c r="J16" s="25"/>
      <c r="K16" s="26" t="s">
        <v>193</v>
      </c>
      <c r="L16" s="25"/>
      <c r="M16" s="26" t="s">
        <v>193</v>
      </c>
      <c r="N16" s="25"/>
      <c r="O16" s="26">
        <v>7735285</v>
      </c>
      <c r="P16" s="25"/>
      <c r="Q16" s="26" t="s">
        <v>193</v>
      </c>
      <c r="R16" s="25"/>
      <c r="S16" s="26">
        <v>7735285</v>
      </c>
    </row>
    <row r="17" spans="1:19" x14ac:dyDescent="0.45">
      <c r="A17" s="1" t="s">
        <v>113</v>
      </c>
      <c r="C17" s="26">
        <v>31</v>
      </c>
      <c r="D17" s="25"/>
      <c r="E17" s="25" t="s">
        <v>193</v>
      </c>
      <c r="F17" s="25"/>
      <c r="G17" s="25" t="s">
        <v>193</v>
      </c>
      <c r="H17" s="25"/>
      <c r="I17" s="26">
        <v>16438</v>
      </c>
      <c r="J17" s="25"/>
      <c r="K17" s="26" t="s">
        <v>193</v>
      </c>
      <c r="L17" s="25"/>
      <c r="M17" s="26">
        <v>16438</v>
      </c>
      <c r="N17" s="25"/>
      <c r="O17" s="26">
        <v>11647954</v>
      </c>
      <c r="P17" s="25"/>
      <c r="Q17" s="26" t="s">
        <v>193</v>
      </c>
      <c r="R17" s="25"/>
      <c r="S17" s="26">
        <v>11647954</v>
      </c>
    </row>
    <row r="18" spans="1:19" x14ac:dyDescent="0.45">
      <c r="A18" s="1" t="s">
        <v>113</v>
      </c>
      <c r="C18" s="26">
        <v>31</v>
      </c>
      <c r="D18" s="25"/>
      <c r="E18" s="25" t="s">
        <v>193</v>
      </c>
      <c r="F18" s="25"/>
      <c r="G18" s="25">
        <v>20</v>
      </c>
      <c r="H18" s="25"/>
      <c r="I18" s="26" t="s">
        <v>193</v>
      </c>
      <c r="J18" s="25"/>
      <c r="K18" s="26">
        <v>-2991740</v>
      </c>
      <c r="L18" s="25"/>
      <c r="M18" s="26">
        <v>2991740</v>
      </c>
      <c r="N18" s="25"/>
      <c r="O18" s="26">
        <v>191780832</v>
      </c>
      <c r="P18" s="25"/>
      <c r="Q18" s="26" t="s">
        <v>193</v>
      </c>
      <c r="R18" s="25"/>
      <c r="S18" s="26">
        <v>191780832</v>
      </c>
    </row>
    <row r="19" spans="1:19" x14ac:dyDescent="0.45">
      <c r="A19" s="1" t="s">
        <v>113</v>
      </c>
      <c r="C19" s="26">
        <v>31</v>
      </c>
      <c r="D19" s="25"/>
      <c r="E19" s="31" t="s">
        <v>193</v>
      </c>
      <c r="F19" s="25"/>
      <c r="G19" s="25">
        <v>20</v>
      </c>
      <c r="H19" s="25"/>
      <c r="I19" s="26" t="s">
        <v>193</v>
      </c>
      <c r="J19" s="25"/>
      <c r="K19" s="26">
        <v>-2991740</v>
      </c>
      <c r="L19" s="25"/>
      <c r="M19" s="26">
        <v>2991740</v>
      </c>
      <c r="N19" s="25"/>
      <c r="O19" s="26">
        <v>191780832</v>
      </c>
      <c r="P19" s="25"/>
      <c r="Q19" s="26" t="s">
        <v>193</v>
      </c>
      <c r="R19" s="25"/>
      <c r="S19" s="26">
        <v>191780832</v>
      </c>
    </row>
    <row r="20" spans="1:19" x14ac:dyDescent="0.45">
      <c r="A20" s="1" t="s">
        <v>115</v>
      </c>
      <c r="C20" s="26">
        <v>30</v>
      </c>
      <c r="D20" s="25"/>
      <c r="E20" s="25" t="s">
        <v>193</v>
      </c>
      <c r="F20" s="25"/>
      <c r="G20" s="25" t="s">
        <v>193</v>
      </c>
      <c r="H20" s="25"/>
      <c r="I20" s="26">
        <v>11305</v>
      </c>
      <c r="J20" s="25"/>
      <c r="K20" s="26" t="s">
        <v>193</v>
      </c>
      <c r="L20" s="25"/>
      <c r="M20" s="26">
        <v>11305</v>
      </c>
      <c r="N20" s="25"/>
      <c r="O20" s="26">
        <v>41747</v>
      </c>
      <c r="P20" s="25"/>
      <c r="Q20" s="26" t="s">
        <v>193</v>
      </c>
      <c r="R20" s="25"/>
      <c r="S20" s="26">
        <v>41747</v>
      </c>
    </row>
    <row r="21" spans="1:19" x14ac:dyDescent="0.45">
      <c r="A21" s="1" t="s">
        <v>117</v>
      </c>
      <c r="C21" s="26">
        <v>30</v>
      </c>
      <c r="D21" s="25"/>
      <c r="E21" s="25" t="s">
        <v>193</v>
      </c>
      <c r="F21" s="25"/>
      <c r="G21" s="25" t="s">
        <v>193</v>
      </c>
      <c r="H21" s="25"/>
      <c r="I21" s="26">
        <v>14771</v>
      </c>
      <c r="J21" s="25"/>
      <c r="K21" s="26" t="s">
        <v>193</v>
      </c>
      <c r="L21" s="25"/>
      <c r="M21" s="26">
        <v>14771</v>
      </c>
      <c r="N21" s="25"/>
      <c r="O21" s="26">
        <v>115522</v>
      </c>
      <c r="P21" s="25"/>
      <c r="Q21" s="26" t="s">
        <v>193</v>
      </c>
      <c r="R21" s="25"/>
      <c r="S21" s="26">
        <v>115522</v>
      </c>
    </row>
    <row r="22" spans="1:19" x14ac:dyDescent="0.45">
      <c r="A22" s="1" t="s">
        <v>117</v>
      </c>
      <c r="C22" s="26">
        <v>31</v>
      </c>
      <c r="D22" s="25"/>
      <c r="E22" s="25" t="s">
        <v>193</v>
      </c>
      <c r="F22" s="25"/>
      <c r="G22" s="25">
        <v>20</v>
      </c>
      <c r="H22" s="25"/>
      <c r="I22" s="26">
        <v>5675293132</v>
      </c>
      <c r="J22" s="25"/>
      <c r="K22" s="26">
        <v>-81048788</v>
      </c>
      <c r="L22" s="25"/>
      <c r="M22" s="26">
        <v>5756341920</v>
      </c>
      <c r="N22" s="25"/>
      <c r="O22" s="26">
        <v>23993046508</v>
      </c>
      <c r="P22" s="25"/>
      <c r="Q22" s="26" t="s">
        <v>193</v>
      </c>
      <c r="R22" s="25"/>
      <c r="S22" s="26">
        <v>23993046508</v>
      </c>
    </row>
    <row r="23" spans="1:19" x14ac:dyDescent="0.45">
      <c r="A23" s="1" t="s">
        <v>113</v>
      </c>
      <c r="C23" s="26">
        <v>14</v>
      </c>
      <c r="D23" s="25"/>
      <c r="E23" s="25" t="s">
        <v>193</v>
      </c>
      <c r="F23" s="25"/>
      <c r="G23" s="25">
        <v>18</v>
      </c>
      <c r="H23" s="25"/>
      <c r="I23" s="26">
        <v>7047616438</v>
      </c>
      <c r="J23" s="25"/>
      <c r="K23" s="26">
        <v>1630745</v>
      </c>
      <c r="L23" s="25"/>
      <c r="M23" s="26">
        <v>7045985693</v>
      </c>
      <c r="N23" s="25"/>
      <c r="O23" s="26">
        <v>27508438357</v>
      </c>
      <c r="P23" s="25"/>
      <c r="Q23" s="26">
        <v>28059029</v>
      </c>
      <c r="R23" s="25"/>
      <c r="S23" s="26">
        <v>27480379328</v>
      </c>
    </row>
    <row r="24" spans="1:19" x14ac:dyDescent="0.45">
      <c r="A24" s="1" t="s">
        <v>125</v>
      </c>
      <c r="C24" s="26">
        <v>5</v>
      </c>
      <c r="D24" s="25"/>
      <c r="E24" s="25" t="s">
        <v>193</v>
      </c>
      <c r="F24" s="25"/>
      <c r="G24" s="25">
        <v>18</v>
      </c>
      <c r="H24" s="25"/>
      <c r="I24" s="26">
        <v>7338082168</v>
      </c>
      <c r="J24" s="25"/>
      <c r="K24" s="26">
        <v>505648</v>
      </c>
      <c r="L24" s="25"/>
      <c r="M24" s="26">
        <v>7337576520</v>
      </c>
      <c r="N24" s="25"/>
      <c r="O24" s="26">
        <v>30348493058</v>
      </c>
      <c r="P24" s="25"/>
      <c r="Q24" s="26">
        <v>2069480</v>
      </c>
      <c r="R24" s="25"/>
      <c r="S24" s="26">
        <v>30346423578</v>
      </c>
    </row>
    <row r="25" spans="1:19" x14ac:dyDescent="0.45">
      <c r="A25" s="1" t="s">
        <v>113</v>
      </c>
      <c r="C25" s="26">
        <v>6</v>
      </c>
      <c r="D25" s="25"/>
      <c r="E25" s="25" t="s">
        <v>193</v>
      </c>
      <c r="F25" s="25"/>
      <c r="G25" s="25">
        <v>19</v>
      </c>
      <c r="H25" s="25"/>
      <c r="I25" s="26">
        <v>2259178072</v>
      </c>
      <c r="J25" s="25"/>
      <c r="K25" s="26">
        <v>241739</v>
      </c>
      <c r="L25" s="25"/>
      <c r="M25" s="26">
        <v>2258936333</v>
      </c>
      <c r="N25" s="25"/>
      <c r="O25" s="26">
        <v>8380821880</v>
      </c>
      <c r="P25" s="25"/>
      <c r="Q25" s="26">
        <v>5672656</v>
      </c>
      <c r="R25" s="25"/>
      <c r="S25" s="26">
        <v>8375149224</v>
      </c>
    </row>
    <row r="26" spans="1:19" x14ac:dyDescent="0.45">
      <c r="A26" s="1" t="s">
        <v>113</v>
      </c>
      <c r="C26" s="26">
        <v>19</v>
      </c>
      <c r="D26" s="25"/>
      <c r="E26" s="25" t="s">
        <v>193</v>
      </c>
      <c r="F26" s="25"/>
      <c r="G26" s="25">
        <v>18</v>
      </c>
      <c r="H26" s="25"/>
      <c r="I26" s="26">
        <v>10701369849</v>
      </c>
      <c r="J26" s="25"/>
      <c r="K26" s="26">
        <v>3299920</v>
      </c>
      <c r="L26" s="25"/>
      <c r="M26" s="26">
        <v>10698069929</v>
      </c>
      <c r="N26" s="25"/>
      <c r="O26" s="26">
        <v>24854794488</v>
      </c>
      <c r="P26" s="25"/>
      <c r="Q26" s="26">
        <v>38454027</v>
      </c>
      <c r="R26" s="25"/>
      <c r="S26" s="26">
        <v>24816340461</v>
      </c>
    </row>
    <row r="27" spans="1:19" x14ac:dyDescent="0.45">
      <c r="A27" s="1" t="s">
        <v>132</v>
      </c>
      <c r="C27" s="26">
        <v>28</v>
      </c>
      <c r="D27" s="25"/>
      <c r="E27" s="25" t="s">
        <v>193</v>
      </c>
      <c r="F27" s="25"/>
      <c r="G27" s="25">
        <v>8</v>
      </c>
      <c r="H27" s="25"/>
      <c r="I27" s="26">
        <v>4900144</v>
      </c>
      <c r="J27" s="25"/>
      <c r="K27" s="26">
        <v>29889</v>
      </c>
      <c r="L27" s="25"/>
      <c r="M27" s="26">
        <v>4870255</v>
      </c>
      <c r="N27" s="25"/>
      <c r="O27" s="26">
        <v>4900144</v>
      </c>
      <c r="P27" s="25"/>
      <c r="Q27" s="26">
        <v>29889</v>
      </c>
      <c r="R27" s="25"/>
      <c r="S27" s="26">
        <v>4870255</v>
      </c>
    </row>
    <row r="28" spans="1:19" x14ac:dyDescent="0.45">
      <c r="A28" s="1" t="s">
        <v>132</v>
      </c>
      <c r="C28" s="26">
        <v>28</v>
      </c>
      <c r="D28" s="25"/>
      <c r="E28" s="25" t="s">
        <v>193</v>
      </c>
      <c r="F28" s="25"/>
      <c r="G28" s="25">
        <v>20</v>
      </c>
      <c r="H28" s="25"/>
      <c r="I28" s="26">
        <v>11550684909</v>
      </c>
      <c r="J28" s="25"/>
      <c r="K28" s="26">
        <v>5660566</v>
      </c>
      <c r="L28" s="25"/>
      <c r="M28" s="26">
        <v>11545024343</v>
      </c>
      <c r="N28" s="25"/>
      <c r="O28" s="26">
        <v>12295890387</v>
      </c>
      <c r="P28" s="25"/>
      <c r="Q28" s="26">
        <v>16890788</v>
      </c>
      <c r="R28" s="25"/>
      <c r="S28" s="26">
        <v>12278999599</v>
      </c>
    </row>
    <row r="29" spans="1:19" x14ac:dyDescent="0.45">
      <c r="A29" s="1" t="s">
        <v>136</v>
      </c>
      <c r="C29" s="26">
        <v>11</v>
      </c>
      <c r="D29" s="25"/>
      <c r="E29" s="25" t="s">
        <v>193</v>
      </c>
      <c r="F29" s="25"/>
      <c r="G29" s="25">
        <v>22</v>
      </c>
      <c r="H29" s="25"/>
      <c r="I29" s="26">
        <v>1133150684</v>
      </c>
      <c r="J29" s="25"/>
      <c r="K29" s="26" t="s">
        <v>193</v>
      </c>
      <c r="L29" s="25"/>
      <c r="M29" s="26">
        <v>1133150684</v>
      </c>
      <c r="N29" s="25"/>
      <c r="O29" s="26">
        <v>1133150684</v>
      </c>
      <c r="P29" s="25"/>
      <c r="Q29" s="26" t="s">
        <v>193</v>
      </c>
      <c r="R29" s="25"/>
      <c r="S29" s="26">
        <v>1133150684</v>
      </c>
    </row>
    <row r="30" spans="1:19" ht="19.5" thickBot="1" x14ac:dyDescent="0.5">
      <c r="A30" s="27" t="s">
        <v>177</v>
      </c>
      <c r="C30" s="25"/>
      <c r="D30" s="25"/>
      <c r="E30" s="25"/>
      <c r="F30" s="25"/>
      <c r="G30" s="25"/>
      <c r="H30" s="25"/>
      <c r="I30" s="27">
        <f>SUM(I8:I29)</f>
        <v>77153755571</v>
      </c>
      <c r="J30" s="28"/>
      <c r="K30" s="27">
        <f>SUM(K15:K29)</f>
        <v>-75663761</v>
      </c>
      <c r="L30" s="28"/>
      <c r="M30" s="27">
        <f>SUM(M8:M29)</f>
        <v>77229419332</v>
      </c>
      <c r="N30" s="28"/>
      <c r="O30" s="27">
        <f>SUM(O8:O29)</f>
        <v>268593033374</v>
      </c>
      <c r="P30" s="28"/>
      <c r="Q30" s="27">
        <f>SUM(Q9:Q29)</f>
        <v>91175869</v>
      </c>
      <c r="R30" s="28"/>
      <c r="S30" s="29">
        <f>SUM(S8:S29)</f>
        <v>268501857505</v>
      </c>
    </row>
    <row r="31" spans="1:19" ht="19.5" thickTop="1" x14ac:dyDescent="0.45">
      <c r="C31" s="25"/>
      <c r="D31" s="25"/>
      <c r="E31" s="26"/>
      <c r="F31" s="25"/>
      <c r="G31" s="25"/>
      <c r="H31" s="25"/>
      <c r="I31" s="28"/>
      <c r="J31" s="28"/>
      <c r="K31" s="28"/>
      <c r="L31" s="28"/>
      <c r="M31" s="28"/>
      <c r="N31" s="28"/>
      <c r="O31" s="30"/>
      <c r="P31" s="28"/>
      <c r="Q31" s="30"/>
      <c r="R31" s="28"/>
      <c r="S31" s="25"/>
    </row>
    <row r="32" spans="1:19" x14ac:dyDescent="0.45">
      <c r="C32" s="25"/>
      <c r="D32" s="25"/>
      <c r="E32" s="26"/>
      <c r="F32" s="25"/>
      <c r="G32" s="25"/>
      <c r="H32" s="25"/>
      <c r="I32" s="25"/>
      <c r="J32" s="25"/>
      <c r="K32" s="26"/>
      <c r="L32" s="25"/>
      <c r="M32" s="25"/>
      <c r="N32" s="25"/>
      <c r="O32" s="26"/>
      <c r="P32" s="25"/>
      <c r="Q32" s="25"/>
      <c r="R32" s="25"/>
      <c r="S32" s="25"/>
    </row>
    <row r="33" spans="5:19" x14ac:dyDescent="0.45">
      <c r="E33" s="5"/>
      <c r="I33" s="1"/>
      <c r="O33" s="5"/>
    </row>
    <row r="34" spans="5:19" x14ac:dyDescent="0.45">
      <c r="S34" s="12"/>
    </row>
  </sheetData>
  <mergeCells count="16">
    <mergeCell ref="A2:S2"/>
    <mergeCell ref="A3:S3"/>
    <mergeCell ref="A4:S4"/>
    <mergeCell ref="A7"/>
    <mergeCell ref="C7"/>
    <mergeCell ref="E7"/>
    <mergeCell ref="G7"/>
    <mergeCell ref="A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S10"/>
  <sheetViews>
    <sheetView rightToLeft="1" zoomScale="85" zoomScaleNormal="85" workbookViewId="0">
      <selection activeCell="A4" sqref="A4:S4"/>
    </sheetView>
  </sheetViews>
  <sheetFormatPr defaultRowHeight="18.75" x14ac:dyDescent="0.45"/>
  <cols>
    <col min="1" max="1" width="20.85546875" style="34" bestFit="1" customWidth="1"/>
    <col min="2" max="2" width="1" style="34" customWidth="1"/>
    <col min="3" max="3" width="11.5703125" style="25" bestFit="1" customWidth="1"/>
    <col min="4" max="4" width="1" style="25" customWidth="1"/>
    <col min="5" max="5" width="28.42578125" style="25" bestFit="1" customWidth="1"/>
    <col min="6" max="6" width="1" style="25" customWidth="1"/>
    <col min="7" max="7" width="27.85546875" style="25" bestFit="1" customWidth="1"/>
    <col min="8" max="8" width="1" style="25" customWidth="1"/>
    <col min="9" max="9" width="19.140625" style="25" bestFit="1" customWidth="1"/>
    <col min="10" max="10" width="1" style="25" customWidth="1"/>
    <col min="11" max="11" width="11" style="25" bestFit="1" customWidth="1"/>
    <col min="12" max="12" width="1" style="25" customWidth="1"/>
    <col min="13" max="13" width="20.140625" style="25" bestFit="1" customWidth="1"/>
    <col min="14" max="14" width="1" style="25" customWidth="1"/>
    <col min="15" max="15" width="19.140625" style="25" bestFit="1" customWidth="1"/>
    <col min="16" max="16" width="1" style="25" customWidth="1"/>
    <col min="17" max="17" width="11" style="25" bestFit="1" customWidth="1"/>
    <col min="18" max="18" width="1" style="25" customWidth="1"/>
    <col min="19" max="19" width="20.140625" style="25" bestFit="1" customWidth="1"/>
    <col min="20" max="20" width="1" style="34" customWidth="1"/>
    <col min="21" max="21" width="9.140625" style="34" customWidth="1"/>
    <col min="22" max="16384" width="9.140625" style="34"/>
  </cols>
  <sheetData>
    <row r="2" spans="1:19" ht="21" x14ac:dyDescent="0.45">
      <c r="A2" s="54" t="s">
        <v>0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</row>
    <row r="3" spans="1:19" ht="21" x14ac:dyDescent="0.45">
      <c r="A3" s="54" t="s">
        <v>139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</row>
    <row r="4" spans="1:19" ht="21" x14ac:dyDescent="0.4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  <c r="R4" s="54"/>
      <c r="S4" s="54"/>
    </row>
    <row r="6" spans="1:19" ht="21" x14ac:dyDescent="0.45">
      <c r="A6" s="55" t="s">
        <v>3</v>
      </c>
      <c r="C6" s="56" t="s">
        <v>151</v>
      </c>
      <c r="D6" s="56" t="s">
        <v>151</v>
      </c>
      <c r="E6" s="56" t="s">
        <v>151</v>
      </c>
      <c r="F6" s="56" t="s">
        <v>151</v>
      </c>
      <c r="G6" s="56" t="s">
        <v>151</v>
      </c>
      <c r="I6" s="56" t="s">
        <v>141</v>
      </c>
      <c r="J6" s="56" t="s">
        <v>141</v>
      </c>
      <c r="K6" s="56" t="s">
        <v>141</v>
      </c>
      <c r="L6" s="56" t="s">
        <v>141</v>
      </c>
      <c r="M6" s="56" t="s">
        <v>141</v>
      </c>
      <c r="O6" s="56" t="s">
        <v>142</v>
      </c>
      <c r="P6" s="56" t="s">
        <v>142</v>
      </c>
      <c r="Q6" s="56" t="s">
        <v>142</v>
      </c>
      <c r="R6" s="56" t="s">
        <v>142</v>
      </c>
      <c r="S6" s="56" t="s">
        <v>142</v>
      </c>
    </row>
    <row r="7" spans="1:19" ht="21" x14ac:dyDescent="0.45">
      <c r="A7" s="56" t="s">
        <v>3</v>
      </c>
      <c r="C7" s="56" t="s">
        <v>152</v>
      </c>
      <c r="E7" s="56" t="s">
        <v>153</v>
      </c>
      <c r="G7" s="56" t="s">
        <v>154</v>
      </c>
      <c r="I7" s="56" t="s">
        <v>155</v>
      </c>
      <c r="K7" s="56" t="s">
        <v>146</v>
      </c>
      <c r="M7" s="56" t="s">
        <v>156</v>
      </c>
      <c r="O7" s="56" t="s">
        <v>155</v>
      </c>
      <c r="Q7" s="56" t="s">
        <v>146</v>
      </c>
      <c r="S7" s="56" t="s">
        <v>156</v>
      </c>
    </row>
    <row r="8" spans="1:19" x14ac:dyDescent="0.45">
      <c r="A8" s="34" t="s">
        <v>31</v>
      </c>
      <c r="C8" s="25" t="s">
        <v>157</v>
      </c>
      <c r="E8" s="26">
        <v>1500000</v>
      </c>
      <c r="G8" s="26">
        <v>800</v>
      </c>
      <c r="I8" s="26" t="s">
        <v>193</v>
      </c>
      <c r="K8" s="26" t="s">
        <v>193</v>
      </c>
      <c r="M8" s="26" t="s">
        <v>193</v>
      </c>
      <c r="O8" s="26">
        <v>1200000000</v>
      </c>
      <c r="Q8" s="26">
        <v>821355</v>
      </c>
      <c r="S8" s="26">
        <v>1199178645</v>
      </c>
    </row>
    <row r="9" spans="1:19" ht="19.5" thickBot="1" x14ac:dyDescent="0.5">
      <c r="O9" s="29">
        <f>SUM(O8)</f>
        <v>1200000000</v>
      </c>
      <c r="Q9" s="29">
        <f>SUM(Q8)</f>
        <v>821355</v>
      </c>
      <c r="S9" s="29">
        <f>SUM(S8)</f>
        <v>1199178645</v>
      </c>
    </row>
    <row r="10" spans="1:19" ht="19.5" thickTop="1" x14ac:dyDescent="0.45">
      <c r="S10" s="26"/>
    </row>
  </sheetData>
  <mergeCells count="16">
    <mergeCell ref="A2:S2"/>
    <mergeCell ref="A3:S3"/>
    <mergeCell ref="A4:S4"/>
    <mergeCell ref="A6:A7"/>
    <mergeCell ref="C7"/>
    <mergeCell ref="E7"/>
    <mergeCell ref="G7"/>
    <mergeCell ref="C6:G6"/>
    <mergeCell ref="Q7"/>
    <mergeCell ref="S7"/>
    <mergeCell ref="O6:S6"/>
    <mergeCell ref="I7"/>
    <mergeCell ref="K7"/>
    <mergeCell ref="M7"/>
    <mergeCell ref="I6:M6"/>
    <mergeCell ref="O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T45"/>
  <sheetViews>
    <sheetView rightToLeft="1" zoomScale="85" zoomScaleNormal="85" workbookViewId="0">
      <selection activeCell="G1" sqref="G1"/>
    </sheetView>
  </sheetViews>
  <sheetFormatPr defaultRowHeight="18.75" x14ac:dyDescent="0.45"/>
  <cols>
    <col min="1" max="1" width="31.28515625" style="34" bestFit="1" customWidth="1"/>
    <col min="2" max="2" width="1" style="34" customWidth="1"/>
    <col min="3" max="3" width="10.42578125" style="25" bestFit="1" customWidth="1"/>
    <col min="4" max="4" width="1" style="25" customWidth="1"/>
    <col min="5" max="5" width="18.42578125" style="25" bestFit="1" customWidth="1"/>
    <col min="6" max="6" width="1" style="25" customWidth="1"/>
    <col min="7" max="7" width="18.85546875" style="25" bestFit="1" customWidth="1"/>
    <col min="8" max="8" width="1" style="25" customWidth="1"/>
    <col min="9" max="9" width="22.28515625" style="25" bestFit="1" customWidth="1"/>
    <col min="10" max="10" width="1" style="25" customWidth="1"/>
    <col min="11" max="11" width="18.5703125" style="25" bestFit="1" customWidth="1"/>
    <col min="12" max="12" width="1" style="25" customWidth="1"/>
    <col min="13" max="13" width="18.42578125" style="25" bestFit="1" customWidth="1"/>
    <col min="14" max="14" width="1" style="25" customWidth="1"/>
    <col min="15" max="15" width="18.28515625" style="25" bestFit="1" customWidth="1"/>
    <col min="16" max="16" width="1" style="25" customWidth="1"/>
    <col min="17" max="17" width="21" style="25" bestFit="1" customWidth="1"/>
    <col min="18" max="18" width="1" style="34" hidden="1" customWidth="1"/>
    <col min="19" max="19" width="9.140625" style="34" hidden="1" customWidth="1"/>
    <col min="20" max="16384" width="9.140625" style="34"/>
  </cols>
  <sheetData>
    <row r="2" spans="1:20" ht="21" x14ac:dyDescent="0.45">
      <c r="A2" s="58" t="s">
        <v>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48"/>
      <c r="S2" s="48"/>
      <c r="T2" s="48"/>
    </row>
    <row r="3" spans="1:20" ht="21" x14ac:dyDescent="0.45">
      <c r="A3" s="54" t="s">
        <v>139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</row>
    <row r="4" spans="1:20" ht="21" x14ac:dyDescent="0.45">
      <c r="A4" s="54" t="s">
        <v>2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54"/>
      <c r="P4" s="54"/>
      <c r="Q4" s="54"/>
    </row>
    <row r="6" spans="1:20" ht="21" x14ac:dyDescent="0.45">
      <c r="A6" s="55" t="s">
        <v>3</v>
      </c>
      <c r="C6" s="56" t="s">
        <v>141</v>
      </c>
      <c r="D6" s="56" t="s">
        <v>141</v>
      </c>
      <c r="E6" s="56" t="s">
        <v>141</v>
      </c>
      <c r="F6" s="56" t="s">
        <v>141</v>
      </c>
      <c r="G6" s="56" t="s">
        <v>141</v>
      </c>
      <c r="H6" s="56" t="s">
        <v>141</v>
      </c>
      <c r="I6" s="56" t="s">
        <v>141</v>
      </c>
      <c r="K6" s="56" t="s">
        <v>142</v>
      </c>
      <c r="L6" s="56" t="s">
        <v>142</v>
      </c>
      <c r="M6" s="56" t="s">
        <v>142</v>
      </c>
      <c r="N6" s="56" t="s">
        <v>142</v>
      </c>
      <c r="O6" s="56" t="s">
        <v>142</v>
      </c>
      <c r="P6" s="56" t="s">
        <v>142</v>
      </c>
      <c r="Q6" s="56" t="s">
        <v>142</v>
      </c>
    </row>
    <row r="7" spans="1:20" ht="42" x14ac:dyDescent="0.45">
      <c r="A7" s="56" t="s">
        <v>3</v>
      </c>
      <c r="C7" s="56" t="s">
        <v>7</v>
      </c>
      <c r="E7" s="56" t="s">
        <v>158</v>
      </c>
      <c r="G7" s="56" t="s">
        <v>159</v>
      </c>
      <c r="I7" s="36" t="s">
        <v>160</v>
      </c>
      <c r="K7" s="56" t="s">
        <v>7</v>
      </c>
      <c r="M7" s="56" t="s">
        <v>158</v>
      </c>
      <c r="O7" s="56" t="s">
        <v>159</v>
      </c>
      <c r="Q7" s="57" t="s">
        <v>160</v>
      </c>
    </row>
    <row r="8" spans="1:20" x14ac:dyDescent="0.45">
      <c r="A8" s="34" t="s">
        <v>34</v>
      </c>
      <c r="C8" s="26">
        <v>75187</v>
      </c>
      <c r="E8" s="26">
        <v>1348751495</v>
      </c>
      <c r="G8" s="26">
        <v>1409756250</v>
      </c>
      <c r="I8" s="26">
        <v>-61004754</v>
      </c>
      <c r="K8" s="26">
        <v>75187</v>
      </c>
      <c r="M8" s="26">
        <v>1348751495</v>
      </c>
      <c r="O8" s="26">
        <v>1409756250</v>
      </c>
      <c r="Q8" s="26">
        <v>-61004754</v>
      </c>
    </row>
    <row r="9" spans="1:20" x14ac:dyDescent="0.45">
      <c r="A9" s="34" t="s">
        <v>23</v>
      </c>
      <c r="C9" s="26">
        <v>2929830</v>
      </c>
      <c r="E9" s="26">
        <v>31220901323</v>
      </c>
      <c r="G9" s="26">
        <v>33026587780</v>
      </c>
      <c r="I9" s="26">
        <v>-1805686456</v>
      </c>
      <c r="K9" s="26">
        <v>2929830</v>
      </c>
      <c r="M9" s="26">
        <v>31220901323</v>
      </c>
      <c r="O9" s="26">
        <v>36375844918</v>
      </c>
      <c r="Q9" s="26">
        <v>-5154943594</v>
      </c>
    </row>
    <row r="10" spans="1:20" x14ac:dyDescent="0.45">
      <c r="A10" s="34" t="s">
        <v>32</v>
      </c>
      <c r="C10" s="26">
        <v>1500000</v>
      </c>
      <c r="E10" s="26">
        <v>13688068500</v>
      </c>
      <c r="G10" s="26">
        <v>13768993922</v>
      </c>
      <c r="I10" s="26">
        <v>-80925422</v>
      </c>
      <c r="K10" s="26">
        <v>1500000</v>
      </c>
      <c r="M10" s="26">
        <v>13688068500</v>
      </c>
      <c r="O10" s="26">
        <v>13955843773</v>
      </c>
      <c r="Q10" s="26">
        <v>-267775273</v>
      </c>
    </row>
    <row r="11" spans="1:20" x14ac:dyDescent="0.45">
      <c r="A11" s="34" t="s">
        <v>18</v>
      </c>
      <c r="C11" s="26">
        <v>200000</v>
      </c>
      <c r="E11" s="26">
        <v>6313012740</v>
      </c>
      <c r="G11" s="26">
        <v>6718331641</v>
      </c>
      <c r="I11" s="26">
        <v>-405318901</v>
      </c>
      <c r="K11" s="26">
        <v>200000</v>
      </c>
      <c r="M11" s="26">
        <v>6313012740</v>
      </c>
      <c r="O11" s="26">
        <v>6534096611</v>
      </c>
      <c r="Q11" s="26">
        <v>-221083871</v>
      </c>
    </row>
    <row r="12" spans="1:20" x14ac:dyDescent="0.45">
      <c r="A12" s="34" t="s">
        <v>33</v>
      </c>
      <c r="C12" s="26">
        <v>639000</v>
      </c>
      <c r="E12" s="26">
        <v>10105999384</v>
      </c>
      <c r="G12" s="26">
        <v>10292426009</v>
      </c>
      <c r="I12" s="26">
        <v>-186426624</v>
      </c>
      <c r="K12" s="26">
        <v>639000</v>
      </c>
      <c r="M12" s="26">
        <v>10105999384</v>
      </c>
      <c r="O12" s="26">
        <v>10442641803</v>
      </c>
      <c r="Q12" s="26">
        <v>-336642418</v>
      </c>
    </row>
    <row r="13" spans="1:20" x14ac:dyDescent="0.45">
      <c r="A13" s="34" t="s">
        <v>26</v>
      </c>
      <c r="C13" s="26">
        <v>500000</v>
      </c>
      <c r="E13" s="26">
        <v>9466338150</v>
      </c>
      <c r="G13" s="26">
        <v>9633325383</v>
      </c>
      <c r="I13" s="26">
        <v>-166987233</v>
      </c>
      <c r="K13" s="26">
        <v>500000</v>
      </c>
      <c r="M13" s="26">
        <v>9466338150</v>
      </c>
      <c r="O13" s="26">
        <v>9631612814</v>
      </c>
      <c r="Q13" s="26">
        <v>-165274664</v>
      </c>
    </row>
    <row r="14" spans="1:20" x14ac:dyDescent="0.45">
      <c r="A14" s="34" t="s">
        <v>21</v>
      </c>
      <c r="C14" s="26">
        <v>2300000</v>
      </c>
      <c r="E14" s="26">
        <v>16484331150</v>
      </c>
      <c r="G14" s="26">
        <v>16397699226</v>
      </c>
      <c r="I14" s="26">
        <v>86631924</v>
      </c>
      <c r="K14" s="26">
        <v>2300000</v>
      </c>
      <c r="M14" s="26">
        <v>16484331150</v>
      </c>
      <c r="O14" s="26">
        <v>16324080583</v>
      </c>
      <c r="Q14" s="26">
        <v>160250567</v>
      </c>
    </row>
    <row r="15" spans="1:20" x14ac:dyDescent="0.45">
      <c r="A15" s="34" t="s">
        <v>19</v>
      </c>
      <c r="C15" s="26">
        <v>500000</v>
      </c>
      <c r="E15" s="26">
        <v>30298644000</v>
      </c>
      <c r="G15" s="26">
        <v>31427706376</v>
      </c>
      <c r="I15" s="26">
        <v>-1129062376</v>
      </c>
      <c r="K15" s="26">
        <v>500000</v>
      </c>
      <c r="M15" s="26">
        <v>30298644000</v>
      </c>
      <c r="O15" s="26">
        <v>31318797948</v>
      </c>
      <c r="Q15" s="26">
        <v>-1020153948</v>
      </c>
    </row>
    <row r="16" spans="1:20" x14ac:dyDescent="0.45">
      <c r="A16" s="34" t="s">
        <v>20</v>
      </c>
      <c r="C16" s="26">
        <v>400000</v>
      </c>
      <c r="E16" s="26">
        <v>33809628600</v>
      </c>
      <c r="G16" s="26">
        <v>34980978096</v>
      </c>
      <c r="I16" s="26">
        <v>-1171349496</v>
      </c>
      <c r="K16" s="26">
        <v>400000</v>
      </c>
      <c r="M16" s="26">
        <v>33809628600</v>
      </c>
      <c r="O16" s="26">
        <v>34281308692</v>
      </c>
      <c r="Q16" s="26">
        <v>-471680092</v>
      </c>
    </row>
    <row r="17" spans="1:17" x14ac:dyDescent="0.45">
      <c r="A17" s="34" t="s">
        <v>27</v>
      </c>
      <c r="C17" s="26">
        <v>1294</v>
      </c>
      <c r="E17" s="26">
        <v>74421499</v>
      </c>
      <c r="G17" s="26">
        <v>75654836</v>
      </c>
      <c r="I17" s="26">
        <v>-1233336</v>
      </c>
      <c r="K17" s="26">
        <v>1294</v>
      </c>
      <c r="M17" s="26">
        <v>74421499</v>
      </c>
      <c r="O17" s="26">
        <v>76505243</v>
      </c>
      <c r="Q17" s="26">
        <v>-2083743</v>
      </c>
    </row>
    <row r="18" spans="1:17" x14ac:dyDescent="0.45">
      <c r="A18" s="34" t="s">
        <v>30</v>
      </c>
      <c r="C18" s="26">
        <v>1389403</v>
      </c>
      <c r="E18" s="26">
        <v>16186914531</v>
      </c>
      <c r="G18" s="26">
        <v>16514125404</v>
      </c>
      <c r="I18" s="26">
        <v>-327210872</v>
      </c>
      <c r="K18" s="26">
        <v>1389403</v>
      </c>
      <c r="M18" s="26">
        <v>16186914531</v>
      </c>
      <c r="O18" s="26">
        <v>16584500269</v>
      </c>
      <c r="Q18" s="26">
        <v>-397585737</v>
      </c>
    </row>
    <row r="19" spans="1:17" x14ac:dyDescent="0.45">
      <c r="A19" s="34" t="s">
        <v>22</v>
      </c>
      <c r="C19" s="26">
        <v>600000</v>
      </c>
      <c r="E19" s="26">
        <v>6739659000</v>
      </c>
      <c r="G19" s="26">
        <v>6861171142</v>
      </c>
      <c r="I19" s="26">
        <v>-121512142</v>
      </c>
      <c r="K19" s="26">
        <v>600000</v>
      </c>
      <c r="M19" s="26">
        <v>6739659000</v>
      </c>
      <c r="O19" s="26">
        <v>6906869961</v>
      </c>
      <c r="Q19" s="26">
        <v>-167210961</v>
      </c>
    </row>
    <row r="20" spans="1:17" x14ac:dyDescent="0.45">
      <c r="A20" s="34" t="s">
        <v>29</v>
      </c>
      <c r="C20" s="26">
        <v>1071084</v>
      </c>
      <c r="E20" s="26">
        <v>22955170242</v>
      </c>
      <c r="G20" s="26">
        <v>23231323620</v>
      </c>
      <c r="I20" s="26">
        <v>-276153377</v>
      </c>
      <c r="K20" s="26">
        <v>1071084</v>
      </c>
      <c r="M20" s="26">
        <v>22955170242</v>
      </c>
      <c r="O20" s="26">
        <v>23664737535</v>
      </c>
      <c r="Q20" s="26">
        <v>-709567292</v>
      </c>
    </row>
    <row r="21" spans="1:17" x14ac:dyDescent="0.45">
      <c r="A21" s="34" t="s">
        <v>31</v>
      </c>
      <c r="C21" s="26">
        <v>1500000</v>
      </c>
      <c r="E21" s="26">
        <v>15477358500</v>
      </c>
      <c r="G21" s="26">
        <v>15789419352</v>
      </c>
      <c r="I21" s="26">
        <v>-312060852</v>
      </c>
      <c r="K21" s="26">
        <v>1500000</v>
      </c>
      <c r="M21" s="26">
        <v>15477358500</v>
      </c>
      <c r="O21" s="26">
        <v>17023014189</v>
      </c>
      <c r="Q21" s="26">
        <v>-1545655689</v>
      </c>
    </row>
    <row r="22" spans="1:17" x14ac:dyDescent="0.45">
      <c r="A22" s="34" t="s">
        <v>28</v>
      </c>
      <c r="C22" s="26">
        <v>1700000</v>
      </c>
      <c r="E22" s="26">
        <v>13806360450</v>
      </c>
      <c r="G22" s="26">
        <v>14139508823</v>
      </c>
      <c r="I22" s="26">
        <v>-333148373</v>
      </c>
      <c r="K22" s="26">
        <v>1700000</v>
      </c>
      <c r="M22" s="26">
        <v>13806360450</v>
      </c>
      <c r="O22" s="26">
        <v>14137920733</v>
      </c>
      <c r="Q22" s="26">
        <v>-331560283</v>
      </c>
    </row>
    <row r="23" spans="1:17" x14ac:dyDescent="0.45">
      <c r="A23" s="34" t="s">
        <v>15</v>
      </c>
      <c r="C23" s="26">
        <v>400000</v>
      </c>
      <c r="E23" s="26">
        <v>5912609400</v>
      </c>
      <c r="G23" s="26">
        <v>6014904637</v>
      </c>
      <c r="I23" s="26">
        <v>-102295237</v>
      </c>
      <c r="K23" s="26">
        <v>400000</v>
      </c>
      <c r="M23" s="26">
        <v>5912609400</v>
      </c>
      <c r="O23" s="26">
        <v>5563712933</v>
      </c>
      <c r="Q23" s="26">
        <v>348896467</v>
      </c>
    </row>
    <row r="24" spans="1:17" x14ac:dyDescent="0.45">
      <c r="A24" s="34" t="s">
        <v>16</v>
      </c>
      <c r="C24" s="26">
        <v>4800000</v>
      </c>
      <c r="E24" s="26">
        <v>19992333600</v>
      </c>
      <c r="G24" s="26">
        <v>20082034250</v>
      </c>
      <c r="I24" s="26">
        <v>-89700650</v>
      </c>
      <c r="K24" s="26">
        <v>4800000</v>
      </c>
      <c r="M24" s="26">
        <v>19992333600</v>
      </c>
      <c r="O24" s="26">
        <v>19994748982</v>
      </c>
      <c r="Q24" s="26">
        <v>-2415382</v>
      </c>
    </row>
    <row r="25" spans="1:17" x14ac:dyDescent="0.45">
      <c r="A25" s="34" t="s">
        <v>25</v>
      </c>
      <c r="C25" s="26" t="s">
        <v>193</v>
      </c>
      <c r="E25" s="26" t="s">
        <v>193</v>
      </c>
      <c r="G25" s="26">
        <v>-180366000</v>
      </c>
      <c r="I25" s="26">
        <v>180366000</v>
      </c>
      <c r="K25" s="26" t="s">
        <v>193</v>
      </c>
      <c r="M25" s="26" t="s">
        <v>193</v>
      </c>
      <c r="O25" s="26" t="s">
        <v>193</v>
      </c>
      <c r="Q25" s="26" t="s">
        <v>193</v>
      </c>
    </row>
    <row r="26" spans="1:17" x14ac:dyDescent="0.45">
      <c r="A26" s="34" t="s">
        <v>24</v>
      </c>
      <c r="C26" s="26" t="s">
        <v>193</v>
      </c>
      <c r="E26" s="26" t="s">
        <v>193</v>
      </c>
      <c r="G26" s="26">
        <v>-520238400</v>
      </c>
      <c r="I26" s="26">
        <v>520238400</v>
      </c>
      <c r="K26" s="26" t="s">
        <v>193</v>
      </c>
      <c r="M26" s="26" t="s">
        <v>193</v>
      </c>
      <c r="O26" s="26" t="s">
        <v>193</v>
      </c>
      <c r="Q26" s="26" t="s">
        <v>193</v>
      </c>
    </row>
    <row r="27" spans="1:17" x14ac:dyDescent="0.45">
      <c r="A27" s="34" t="s">
        <v>17</v>
      </c>
      <c r="C27" s="26" t="s">
        <v>193</v>
      </c>
      <c r="E27" s="26" t="s">
        <v>193</v>
      </c>
      <c r="G27" s="26">
        <v>69795860</v>
      </c>
      <c r="I27" s="26">
        <v>-69795860</v>
      </c>
      <c r="K27" s="26" t="s">
        <v>193</v>
      </c>
      <c r="M27" s="26" t="s">
        <v>193</v>
      </c>
      <c r="O27" s="26" t="s">
        <v>193</v>
      </c>
      <c r="Q27" s="26" t="s">
        <v>193</v>
      </c>
    </row>
    <row r="28" spans="1:17" x14ac:dyDescent="0.45">
      <c r="A28" s="34" t="s">
        <v>63</v>
      </c>
      <c r="C28" s="26">
        <v>101200</v>
      </c>
      <c r="E28" s="26">
        <v>100169840925</v>
      </c>
      <c r="G28" s="26">
        <v>101586384130</v>
      </c>
      <c r="I28" s="26">
        <v>-1416543205</v>
      </c>
      <c r="K28" s="26">
        <v>101200</v>
      </c>
      <c r="M28" s="26">
        <v>100169840925</v>
      </c>
      <c r="O28" s="26">
        <v>97876558657</v>
      </c>
      <c r="Q28" s="26">
        <v>2293282268</v>
      </c>
    </row>
    <row r="29" spans="1:17" x14ac:dyDescent="0.45">
      <c r="A29" s="34" t="s">
        <v>66</v>
      </c>
      <c r="C29" s="26">
        <v>539000</v>
      </c>
      <c r="E29" s="26">
        <v>520250897430</v>
      </c>
      <c r="G29" s="26">
        <v>515101146992</v>
      </c>
      <c r="I29" s="26">
        <v>5149750438</v>
      </c>
      <c r="K29" s="26">
        <v>539000</v>
      </c>
      <c r="M29" s="26">
        <v>520250897430</v>
      </c>
      <c r="O29" s="26">
        <v>500111207000</v>
      </c>
      <c r="Q29" s="26">
        <v>20139690430</v>
      </c>
    </row>
    <row r="30" spans="1:17" x14ac:dyDescent="0.45">
      <c r="A30" s="34" t="s">
        <v>81</v>
      </c>
      <c r="C30" s="26">
        <v>15000</v>
      </c>
      <c r="E30" s="26">
        <v>14562360093</v>
      </c>
      <c r="G30" s="26">
        <v>14552617182</v>
      </c>
      <c r="I30" s="26">
        <v>9742911</v>
      </c>
      <c r="K30" s="26">
        <v>15000</v>
      </c>
      <c r="M30" s="26">
        <v>14562360093</v>
      </c>
      <c r="O30" s="26">
        <v>14552617182</v>
      </c>
      <c r="Q30" s="26">
        <v>9742911</v>
      </c>
    </row>
    <row r="31" spans="1:17" x14ac:dyDescent="0.45">
      <c r="A31" s="34" t="s">
        <v>48</v>
      </c>
      <c r="C31" s="26">
        <v>266772</v>
      </c>
      <c r="E31" s="26">
        <v>161101083135</v>
      </c>
      <c r="G31" s="26">
        <v>164213746094</v>
      </c>
      <c r="I31" s="26">
        <v>-3112662958</v>
      </c>
      <c r="K31" s="26">
        <v>266772</v>
      </c>
      <c r="M31" s="26">
        <v>161101083135</v>
      </c>
      <c r="O31" s="26">
        <v>157184237274</v>
      </c>
      <c r="Q31" s="26">
        <v>3916845861</v>
      </c>
    </row>
    <row r="32" spans="1:17" x14ac:dyDescent="0.45">
      <c r="A32" s="34" t="s">
        <v>51</v>
      </c>
      <c r="C32" s="26">
        <v>65410</v>
      </c>
      <c r="E32" s="26">
        <v>39238886662</v>
      </c>
      <c r="G32" s="26">
        <v>38519507073</v>
      </c>
      <c r="I32" s="26">
        <v>719379589</v>
      </c>
      <c r="K32" s="26">
        <v>65410</v>
      </c>
      <c r="M32" s="26">
        <v>39238886662</v>
      </c>
      <c r="O32" s="26">
        <v>37572149559</v>
      </c>
      <c r="Q32" s="26">
        <v>1666737103</v>
      </c>
    </row>
    <row r="33" spans="1:17" x14ac:dyDescent="0.45">
      <c r="A33" s="34" t="s">
        <v>60</v>
      </c>
      <c r="C33" s="26">
        <v>1063000</v>
      </c>
      <c r="E33" s="26">
        <v>1037669812251</v>
      </c>
      <c r="G33" s="26">
        <v>1004547421772</v>
      </c>
      <c r="I33" s="26">
        <v>33122390479</v>
      </c>
      <c r="K33" s="26">
        <v>1063000</v>
      </c>
      <c r="M33" s="26">
        <v>1037669812251</v>
      </c>
      <c r="O33" s="26">
        <v>957843416408</v>
      </c>
      <c r="Q33" s="26">
        <v>79826395843</v>
      </c>
    </row>
    <row r="34" spans="1:17" x14ac:dyDescent="0.45">
      <c r="A34" s="34" t="s">
        <v>54</v>
      </c>
      <c r="C34" s="26">
        <v>90000</v>
      </c>
      <c r="E34" s="26">
        <v>63708450750</v>
      </c>
      <c r="G34" s="26">
        <v>63168548625</v>
      </c>
      <c r="I34" s="26">
        <v>539902125</v>
      </c>
      <c r="K34" s="26">
        <v>90000</v>
      </c>
      <c r="M34" s="26">
        <v>63708450750</v>
      </c>
      <c r="O34" s="26">
        <v>62471320847</v>
      </c>
      <c r="Q34" s="26">
        <v>1237129903</v>
      </c>
    </row>
    <row r="35" spans="1:17" x14ac:dyDescent="0.45">
      <c r="A35" s="34" t="s">
        <v>57</v>
      </c>
      <c r="C35" s="26">
        <v>85270</v>
      </c>
      <c r="E35" s="26">
        <v>52856965238</v>
      </c>
      <c r="G35" s="26">
        <v>52414494150</v>
      </c>
      <c r="I35" s="26">
        <v>442471088</v>
      </c>
      <c r="K35" s="26">
        <v>85270</v>
      </c>
      <c r="M35" s="26">
        <v>52856965238</v>
      </c>
      <c r="O35" s="26">
        <v>51431599271</v>
      </c>
      <c r="Q35" s="26">
        <v>1425365967</v>
      </c>
    </row>
    <row r="36" spans="1:17" x14ac:dyDescent="0.45">
      <c r="A36" s="34" t="s">
        <v>78</v>
      </c>
      <c r="C36" s="26">
        <v>38458</v>
      </c>
      <c r="E36" s="26">
        <v>25185385863</v>
      </c>
      <c r="G36" s="26">
        <v>25246565100</v>
      </c>
      <c r="I36" s="26">
        <v>-61179236</v>
      </c>
      <c r="K36" s="26">
        <v>38458</v>
      </c>
      <c r="M36" s="26">
        <v>25185385863</v>
      </c>
      <c r="O36" s="26">
        <v>25246565100</v>
      </c>
      <c r="Q36" s="26">
        <v>-61179236</v>
      </c>
    </row>
    <row r="37" spans="1:17" x14ac:dyDescent="0.45">
      <c r="A37" s="34" t="s">
        <v>75</v>
      </c>
      <c r="C37" s="26">
        <v>1839750</v>
      </c>
      <c r="E37" s="26">
        <f>523333981733+5</f>
        <v>523333981738</v>
      </c>
      <c r="G37" s="26">
        <v>515924124315</v>
      </c>
      <c r="I37" s="26">
        <f>7409857418-1</f>
        <v>7409857417</v>
      </c>
      <c r="K37" s="26">
        <v>1839750</v>
      </c>
      <c r="M37" s="26">
        <f>523333981733+5</f>
        <v>523333981738</v>
      </c>
      <c r="O37" s="26">
        <v>499999896000</v>
      </c>
      <c r="Q37" s="26">
        <v>23334085733</v>
      </c>
    </row>
    <row r="38" spans="1:17" ht="19.5" thickBot="1" x14ac:dyDescent="0.5">
      <c r="A38" s="29" t="s">
        <v>177</v>
      </c>
      <c r="E38" s="29">
        <f>SUM(E8:E37)</f>
        <v>2791958166649</v>
      </c>
      <c r="G38" s="29">
        <f>SUM(G8:G37)</f>
        <v>2755007693640</v>
      </c>
      <c r="I38" s="29">
        <f>SUM(I8:I37)</f>
        <v>36950473011</v>
      </c>
      <c r="M38" s="29">
        <f>SUM(M8:M37)</f>
        <v>2791958166649</v>
      </c>
      <c r="O38" s="29">
        <f>SUM(O8:O37)</f>
        <v>2668515560535</v>
      </c>
      <c r="Q38" s="29">
        <f>SUM(Q8:Q37)</f>
        <v>123442606116</v>
      </c>
    </row>
    <row r="39" spans="1:17" ht="19.5" thickTop="1" x14ac:dyDescent="0.45">
      <c r="E39" s="26"/>
      <c r="M39" s="26"/>
    </row>
    <row r="40" spans="1:17" x14ac:dyDescent="0.45">
      <c r="E40" s="26"/>
      <c r="M40" s="26"/>
    </row>
    <row r="41" spans="1:17" x14ac:dyDescent="0.45">
      <c r="E41" s="26"/>
      <c r="G41" s="26"/>
      <c r="I41" s="26"/>
      <c r="K41" s="26"/>
      <c r="M41" s="26"/>
    </row>
    <row r="42" spans="1:17" x14ac:dyDescent="0.45">
      <c r="E42" s="26"/>
      <c r="G42" s="26"/>
      <c r="I42" s="26"/>
      <c r="K42" s="26"/>
      <c r="O42" s="26"/>
    </row>
    <row r="43" spans="1:17" x14ac:dyDescent="0.45">
      <c r="E43" s="26"/>
      <c r="G43" s="26"/>
      <c r="I43" s="26"/>
      <c r="K43" s="26"/>
      <c r="O43" s="26"/>
    </row>
    <row r="44" spans="1:17" x14ac:dyDescent="0.45">
      <c r="E44" s="26"/>
      <c r="I44" s="35"/>
      <c r="O44" s="26"/>
    </row>
    <row r="45" spans="1:17" x14ac:dyDescent="0.45">
      <c r="E45" s="26"/>
      <c r="I45" s="26"/>
      <c r="O45" s="26"/>
    </row>
  </sheetData>
  <mergeCells count="13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C6:I6"/>
    <mergeCell ref="K7"/>
    <mergeCell ref="M7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2:Q34"/>
  <sheetViews>
    <sheetView rightToLeft="1" zoomScale="85" zoomScaleNormal="85" workbookViewId="0">
      <selection activeCell="G9" sqref="G9"/>
    </sheetView>
  </sheetViews>
  <sheetFormatPr defaultRowHeight="18.75" x14ac:dyDescent="0.45"/>
  <cols>
    <col min="1" max="1" width="31.5703125" style="1" bestFit="1" customWidth="1"/>
    <col min="2" max="2" width="1" style="1" customWidth="1"/>
    <col min="3" max="3" width="8.7109375" style="1" bestFit="1" customWidth="1"/>
    <col min="4" max="4" width="1" style="1" customWidth="1"/>
    <col min="5" max="5" width="27.140625" style="1" customWidth="1"/>
    <col min="6" max="6" width="1" style="1" customWidth="1"/>
    <col min="7" max="7" width="18.85546875" style="1" bestFit="1" customWidth="1"/>
    <col min="8" max="8" width="1" style="1" customWidth="1"/>
    <col min="9" max="9" width="22.28515625" style="1" bestFit="1" customWidth="1"/>
    <col min="10" max="10" width="1" style="1" customWidth="1"/>
    <col min="11" max="11" width="10.42578125" style="1" bestFit="1" customWidth="1"/>
    <col min="12" max="12" width="1" style="1" customWidth="1"/>
    <col min="13" max="13" width="18.5703125" style="1" bestFit="1" customWidth="1"/>
    <col min="14" max="14" width="1" style="1" customWidth="1"/>
    <col min="15" max="15" width="18.85546875" style="1" bestFit="1" customWidth="1"/>
    <col min="16" max="16" width="1" style="1" customWidth="1"/>
    <col min="17" max="17" width="22.28515625" style="1" bestFit="1" customWidth="1"/>
    <col min="18" max="18" width="1" style="1" customWidth="1"/>
    <col min="19" max="19" width="9.140625" style="1" customWidth="1"/>
    <col min="20" max="16384" width="9.140625" style="1"/>
  </cols>
  <sheetData>
    <row r="2" spans="1:17" ht="21" x14ac:dyDescent="0.45">
      <c r="A2" s="49" t="s">
        <v>0</v>
      </c>
      <c r="B2" s="49"/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</row>
    <row r="3" spans="1:17" ht="21" customHeight="1" x14ac:dyDescent="0.45">
      <c r="A3" s="49" t="s">
        <v>139</v>
      </c>
      <c r="B3" s="49"/>
      <c r="C3" s="49"/>
      <c r="D3" s="49"/>
      <c r="E3" s="49"/>
      <c r="F3" s="49"/>
      <c r="G3" s="49"/>
      <c r="H3" s="49"/>
      <c r="I3" s="49"/>
      <c r="J3" s="49"/>
      <c r="K3" s="49"/>
      <c r="L3" s="49"/>
      <c r="M3" s="49"/>
      <c r="N3" s="49"/>
      <c r="O3" s="49"/>
      <c r="P3" s="49"/>
      <c r="Q3" s="49"/>
    </row>
    <row r="4" spans="1:17" ht="21" customHeight="1" x14ac:dyDescent="0.45">
      <c r="A4" s="49" t="s">
        <v>2</v>
      </c>
      <c r="B4" s="49"/>
      <c r="C4" s="49"/>
      <c r="D4" s="49"/>
      <c r="E4" s="49"/>
      <c r="F4" s="49"/>
      <c r="G4" s="49"/>
      <c r="H4" s="49"/>
      <c r="I4" s="49"/>
      <c r="J4" s="49"/>
      <c r="K4" s="49"/>
      <c r="L4" s="49"/>
      <c r="M4" s="49"/>
      <c r="N4" s="49"/>
      <c r="O4" s="49"/>
      <c r="P4" s="49"/>
      <c r="Q4" s="49"/>
    </row>
    <row r="6" spans="1:17" ht="21" x14ac:dyDescent="0.45">
      <c r="A6" s="50" t="s">
        <v>3</v>
      </c>
      <c r="C6" s="51" t="s">
        <v>141</v>
      </c>
      <c r="D6" s="51" t="s">
        <v>141</v>
      </c>
      <c r="E6" s="51" t="s">
        <v>141</v>
      </c>
      <c r="F6" s="51" t="s">
        <v>141</v>
      </c>
      <c r="G6" s="51" t="s">
        <v>141</v>
      </c>
      <c r="H6" s="51" t="s">
        <v>141</v>
      </c>
      <c r="I6" s="51" t="s">
        <v>141</v>
      </c>
      <c r="K6" s="51" t="s">
        <v>142</v>
      </c>
      <c r="L6" s="51" t="s">
        <v>142</v>
      </c>
      <c r="M6" s="51" t="s">
        <v>142</v>
      </c>
      <c r="N6" s="51" t="s">
        <v>142</v>
      </c>
      <c r="O6" s="51" t="s">
        <v>142</v>
      </c>
      <c r="P6" s="51" t="s">
        <v>142</v>
      </c>
      <c r="Q6" s="51" t="s">
        <v>142</v>
      </c>
    </row>
    <row r="7" spans="1:17" ht="21" x14ac:dyDescent="0.45">
      <c r="A7" s="51" t="s">
        <v>3</v>
      </c>
      <c r="C7" s="51" t="s">
        <v>7</v>
      </c>
      <c r="D7" s="13"/>
      <c r="E7" s="51" t="s">
        <v>158</v>
      </c>
      <c r="F7" s="13"/>
      <c r="G7" s="51" t="s">
        <v>159</v>
      </c>
      <c r="H7" s="13"/>
      <c r="I7" s="51" t="s">
        <v>161</v>
      </c>
      <c r="J7" s="13"/>
      <c r="K7" s="51" t="s">
        <v>7</v>
      </c>
      <c r="L7" s="13"/>
      <c r="M7" s="51" t="s">
        <v>158</v>
      </c>
      <c r="N7" s="13"/>
      <c r="O7" s="51" t="s">
        <v>159</v>
      </c>
      <c r="P7" s="13"/>
      <c r="Q7" s="51" t="s">
        <v>161</v>
      </c>
    </row>
    <row r="8" spans="1:17" x14ac:dyDescent="0.45">
      <c r="A8" s="1" t="s">
        <v>24</v>
      </c>
      <c r="C8" s="14">
        <v>160000</v>
      </c>
      <c r="D8" s="13"/>
      <c r="E8" s="14">
        <v>1612212956</v>
      </c>
      <c r="F8" s="13"/>
      <c r="G8" s="14">
        <v>2129924573</v>
      </c>
      <c r="H8" s="13"/>
      <c r="I8" s="14">
        <v>-517711617</v>
      </c>
      <c r="J8" s="13"/>
      <c r="K8" s="14">
        <v>160000</v>
      </c>
      <c r="L8" s="13"/>
      <c r="M8" s="14">
        <v>1612212956</v>
      </c>
      <c r="N8" s="13"/>
      <c r="O8" s="14">
        <v>2129924573</v>
      </c>
      <c r="P8" s="13"/>
      <c r="Q8" s="14">
        <v>-517711617</v>
      </c>
    </row>
    <row r="9" spans="1:17" x14ac:dyDescent="0.45">
      <c r="A9" s="1" t="s">
        <v>25</v>
      </c>
      <c r="C9" s="14">
        <v>30434</v>
      </c>
      <c r="D9" s="13"/>
      <c r="E9" s="14">
        <v>877469035</v>
      </c>
      <c r="F9" s="13"/>
      <c r="G9" s="14">
        <v>1041406650</v>
      </c>
      <c r="H9" s="13"/>
      <c r="I9" s="14">
        <v>-163937615</v>
      </c>
      <c r="J9" s="13"/>
      <c r="K9" s="14">
        <v>30434</v>
      </c>
      <c r="L9" s="13"/>
      <c r="M9" s="14">
        <v>877469035</v>
      </c>
      <c r="N9" s="13"/>
      <c r="O9" s="14">
        <v>1041406650</v>
      </c>
      <c r="P9" s="13"/>
      <c r="Q9" s="14">
        <v>-163937615</v>
      </c>
    </row>
    <row r="10" spans="1:17" x14ac:dyDescent="0.45">
      <c r="A10" s="1" t="s">
        <v>17</v>
      </c>
      <c r="C10" s="14">
        <v>72000</v>
      </c>
      <c r="D10" s="13"/>
      <c r="E10" s="14">
        <v>2576593767</v>
      </c>
      <c r="F10" s="13"/>
      <c r="G10" s="14">
        <v>2520097095</v>
      </c>
      <c r="H10" s="13"/>
      <c r="I10" s="14">
        <v>56496672</v>
      </c>
      <c r="J10" s="13"/>
      <c r="K10" s="14">
        <v>100000</v>
      </c>
      <c r="L10" s="13"/>
      <c r="M10" s="14">
        <v>3498350298</v>
      </c>
      <c r="N10" s="13"/>
      <c r="O10" s="14">
        <v>3435439794</v>
      </c>
      <c r="P10" s="13"/>
      <c r="Q10" s="14">
        <v>62910504</v>
      </c>
    </row>
    <row r="11" spans="1:17" x14ac:dyDescent="0.45">
      <c r="A11" s="1" t="s">
        <v>162</v>
      </c>
      <c r="C11" s="14" t="s">
        <v>193</v>
      </c>
      <c r="D11" s="13"/>
      <c r="E11" s="14" t="s">
        <v>193</v>
      </c>
      <c r="F11" s="13"/>
      <c r="G11" s="14" t="s">
        <v>193</v>
      </c>
      <c r="H11" s="13"/>
      <c r="I11" s="14" t="s">
        <v>193</v>
      </c>
      <c r="J11" s="13"/>
      <c r="K11" s="14">
        <v>180000</v>
      </c>
      <c r="L11" s="13"/>
      <c r="M11" s="14">
        <v>16540201678</v>
      </c>
      <c r="N11" s="13"/>
      <c r="O11" s="14">
        <v>16919900497</v>
      </c>
      <c r="P11" s="13"/>
      <c r="Q11" s="14">
        <v>-379698819</v>
      </c>
    </row>
    <row r="12" spans="1:17" x14ac:dyDescent="0.45">
      <c r="A12" s="1" t="s">
        <v>163</v>
      </c>
      <c r="C12" s="14" t="s">
        <v>193</v>
      </c>
      <c r="D12" s="13"/>
      <c r="E12" s="14" t="s">
        <v>193</v>
      </c>
      <c r="F12" s="13"/>
      <c r="G12" s="14" t="s">
        <v>193</v>
      </c>
      <c r="H12" s="13"/>
      <c r="I12" s="14" t="s">
        <v>193</v>
      </c>
      <c r="J12" s="13"/>
      <c r="K12" s="14">
        <v>250000</v>
      </c>
      <c r="L12" s="13"/>
      <c r="M12" s="14">
        <v>8443763559</v>
      </c>
      <c r="N12" s="13"/>
      <c r="O12" s="14">
        <v>8497455290</v>
      </c>
      <c r="P12" s="13"/>
      <c r="Q12" s="14">
        <v>-53691731</v>
      </c>
    </row>
    <row r="13" spans="1:17" x14ac:dyDescent="0.45">
      <c r="A13" s="1" t="s">
        <v>164</v>
      </c>
      <c r="C13" s="14" t="s">
        <v>193</v>
      </c>
      <c r="D13" s="13"/>
      <c r="E13" s="14" t="s">
        <v>193</v>
      </c>
      <c r="F13" s="13"/>
      <c r="G13" s="14" t="s">
        <v>193</v>
      </c>
      <c r="H13" s="13"/>
      <c r="I13" s="14" t="s">
        <v>193</v>
      </c>
      <c r="J13" s="13"/>
      <c r="K13" s="14">
        <v>585210</v>
      </c>
      <c r="L13" s="13"/>
      <c r="M13" s="14">
        <v>10333871706</v>
      </c>
      <c r="N13" s="13"/>
      <c r="O13" s="14">
        <v>10533284562</v>
      </c>
      <c r="P13" s="13"/>
      <c r="Q13" s="14">
        <v>-199412856</v>
      </c>
    </row>
    <row r="14" spans="1:17" x14ac:dyDescent="0.45">
      <c r="A14" s="1" t="s">
        <v>165</v>
      </c>
      <c r="C14" s="14" t="s">
        <v>193</v>
      </c>
      <c r="D14" s="13"/>
      <c r="E14" s="14" t="s">
        <v>193</v>
      </c>
      <c r="F14" s="13"/>
      <c r="G14" s="14" t="s">
        <v>193</v>
      </c>
      <c r="H14" s="13"/>
      <c r="I14" s="14" t="s">
        <v>193</v>
      </c>
      <c r="J14" s="13"/>
      <c r="K14" s="14">
        <v>250000</v>
      </c>
      <c r="L14" s="13"/>
      <c r="M14" s="14">
        <v>16565843440</v>
      </c>
      <c r="N14" s="13"/>
      <c r="O14" s="14">
        <v>16912491576</v>
      </c>
      <c r="P14" s="13"/>
      <c r="Q14" s="14">
        <v>-346648136</v>
      </c>
    </row>
    <row r="15" spans="1:17" x14ac:dyDescent="0.45">
      <c r="A15" s="1" t="s">
        <v>20</v>
      </c>
      <c r="C15" s="14" t="s">
        <v>193</v>
      </c>
      <c r="D15" s="13"/>
      <c r="E15" s="14" t="s">
        <v>193</v>
      </c>
      <c r="F15" s="13"/>
      <c r="G15" s="14" t="s">
        <v>193</v>
      </c>
      <c r="H15" s="13"/>
      <c r="I15" s="14" t="s">
        <v>193</v>
      </c>
      <c r="J15" s="13"/>
      <c r="K15" s="14">
        <v>408340</v>
      </c>
      <c r="L15" s="13"/>
      <c r="M15" s="14">
        <v>30637934153</v>
      </c>
      <c r="N15" s="13"/>
      <c r="O15" s="14">
        <v>31045645974</v>
      </c>
      <c r="P15" s="13"/>
      <c r="Q15" s="14">
        <v>-407711821</v>
      </c>
    </row>
    <row r="16" spans="1:17" x14ac:dyDescent="0.45">
      <c r="A16" s="1" t="s">
        <v>30</v>
      </c>
      <c r="C16" s="14" t="s">
        <v>193</v>
      </c>
      <c r="D16" s="13"/>
      <c r="E16" s="14" t="s">
        <v>193</v>
      </c>
      <c r="F16" s="13"/>
      <c r="G16" s="14" t="s">
        <v>193</v>
      </c>
      <c r="H16" s="13"/>
      <c r="I16" s="14" t="s">
        <v>193</v>
      </c>
      <c r="J16" s="13"/>
      <c r="K16" s="14">
        <v>5353153</v>
      </c>
      <c r="L16" s="13"/>
      <c r="M16" s="14">
        <v>69089072921</v>
      </c>
      <c r="N16" s="13"/>
      <c r="O16" s="14">
        <v>70492582956</v>
      </c>
      <c r="P16" s="13"/>
      <c r="Q16" s="14">
        <v>-1403510035</v>
      </c>
    </row>
    <row r="17" spans="1:17" x14ac:dyDescent="0.45">
      <c r="A17" s="1" t="s">
        <v>166</v>
      </c>
      <c r="C17" s="14" t="s">
        <v>193</v>
      </c>
      <c r="D17" s="13"/>
      <c r="E17" s="14" t="s">
        <v>193</v>
      </c>
      <c r="F17" s="13"/>
      <c r="G17" s="14" t="s">
        <v>193</v>
      </c>
      <c r="H17" s="13"/>
      <c r="I17" s="14" t="s">
        <v>193</v>
      </c>
      <c r="J17" s="13"/>
      <c r="K17" s="14">
        <v>3100000</v>
      </c>
      <c r="L17" s="13"/>
      <c r="M17" s="14">
        <v>38873506713</v>
      </c>
      <c r="N17" s="13"/>
      <c r="O17" s="14">
        <v>37429108944</v>
      </c>
      <c r="P17" s="13"/>
      <c r="Q17" s="14">
        <v>1444397769</v>
      </c>
    </row>
    <row r="18" spans="1:17" x14ac:dyDescent="0.45">
      <c r="A18" s="1" t="s">
        <v>32</v>
      </c>
      <c r="C18" s="14" t="s">
        <v>193</v>
      </c>
      <c r="D18" s="13"/>
      <c r="E18" s="14" t="s">
        <v>193</v>
      </c>
      <c r="F18" s="13"/>
      <c r="G18" s="14" t="s">
        <v>193</v>
      </c>
      <c r="H18" s="13"/>
      <c r="I18" s="14" t="s">
        <v>193</v>
      </c>
      <c r="J18" s="13"/>
      <c r="K18" s="14">
        <v>2000000</v>
      </c>
      <c r="L18" s="13"/>
      <c r="M18" s="14">
        <v>18151353335</v>
      </c>
      <c r="N18" s="13"/>
      <c r="O18" s="14">
        <v>18539293241</v>
      </c>
      <c r="P18" s="13"/>
      <c r="Q18" s="14">
        <v>-387939906</v>
      </c>
    </row>
    <row r="19" spans="1:17" x14ac:dyDescent="0.45">
      <c r="A19" s="1" t="s">
        <v>167</v>
      </c>
      <c r="C19" s="14" t="s">
        <v>193</v>
      </c>
      <c r="D19" s="13"/>
      <c r="E19" s="14" t="s">
        <v>193</v>
      </c>
      <c r="F19" s="13"/>
      <c r="G19" s="14" t="s">
        <v>193</v>
      </c>
      <c r="H19" s="13"/>
      <c r="I19" s="14" t="s">
        <v>193</v>
      </c>
      <c r="J19" s="13"/>
      <c r="K19" s="14">
        <v>33612</v>
      </c>
      <c r="L19" s="13"/>
      <c r="M19" s="14">
        <v>1569362060</v>
      </c>
      <c r="N19" s="13"/>
      <c r="O19" s="14">
        <v>1495896850</v>
      </c>
      <c r="P19" s="13"/>
      <c r="Q19" s="14">
        <v>73465210</v>
      </c>
    </row>
    <row r="20" spans="1:17" x14ac:dyDescent="0.45">
      <c r="A20" s="1" t="s">
        <v>16</v>
      </c>
      <c r="C20" s="14" t="s">
        <v>193</v>
      </c>
      <c r="D20" s="13"/>
      <c r="E20" s="14" t="s">
        <v>193</v>
      </c>
      <c r="F20" s="13"/>
      <c r="G20" s="14" t="s">
        <v>193</v>
      </c>
      <c r="H20" s="13"/>
      <c r="I20" s="14" t="s">
        <v>193</v>
      </c>
      <c r="J20" s="13"/>
      <c r="K20" s="14">
        <v>5200000</v>
      </c>
      <c r="L20" s="13"/>
      <c r="M20" s="14">
        <v>25124235362</v>
      </c>
      <c r="N20" s="13"/>
      <c r="O20" s="14">
        <v>25980156342</v>
      </c>
      <c r="P20" s="13"/>
      <c r="Q20" s="14">
        <v>-855920980</v>
      </c>
    </row>
    <row r="21" spans="1:17" x14ac:dyDescent="0.45">
      <c r="A21" s="1" t="s">
        <v>168</v>
      </c>
      <c r="C21" s="14" t="s">
        <v>193</v>
      </c>
      <c r="D21" s="13"/>
      <c r="E21" s="14" t="s">
        <v>193</v>
      </c>
      <c r="F21" s="13"/>
      <c r="G21" s="14" t="s">
        <v>193</v>
      </c>
      <c r="H21" s="13"/>
      <c r="I21" s="14" t="s">
        <v>193</v>
      </c>
      <c r="J21" s="13"/>
      <c r="K21" s="14">
        <v>69526</v>
      </c>
      <c r="L21" s="13"/>
      <c r="M21" s="14">
        <v>951437485</v>
      </c>
      <c r="N21" s="13"/>
      <c r="O21" s="14">
        <v>914243195</v>
      </c>
      <c r="P21" s="13"/>
      <c r="Q21" s="14">
        <v>37194290</v>
      </c>
    </row>
    <row r="22" spans="1:17" x14ac:dyDescent="0.45">
      <c r="A22" s="1" t="s">
        <v>169</v>
      </c>
      <c r="C22" s="14" t="s">
        <v>193</v>
      </c>
      <c r="D22" s="13"/>
      <c r="E22" s="14" t="s">
        <v>193</v>
      </c>
      <c r="F22" s="13"/>
      <c r="G22" s="14" t="s">
        <v>193</v>
      </c>
      <c r="H22" s="13"/>
      <c r="I22" s="14" t="s">
        <v>193</v>
      </c>
      <c r="J22" s="13"/>
      <c r="K22" s="14">
        <v>18975</v>
      </c>
      <c r="L22" s="13"/>
      <c r="M22" s="14">
        <v>302133102</v>
      </c>
      <c r="N22" s="13"/>
      <c r="O22" s="14">
        <v>289398120</v>
      </c>
      <c r="P22" s="13"/>
      <c r="Q22" s="14">
        <v>12734982</v>
      </c>
    </row>
    <row r="23" spans="1:17" x14ac:dyDescent="0.45">
      <c r="A23" s="1" t="s">
        <v>48</v>
      </c>
      <c r="C23" s="14">
        <v>212000</v>
      </c>
      <c r="D23" s="13"/>
      <c r="E23" s="14">
        <v>129727445500</v>
      </c>
      <c r="F23" s="13"/>
      <c r="G23" s="14">
        <v>124912128341</v>
      </c>
      <c r="H23" s="13"/>
      <c r="I23" s="14">
        <v>4815317159</v>
      </c>
      <c r="J23" s="13"/>
      <c r="K23" s="14">
        <v>217064</v>
      </c>
      <c r="L23" s="13"/>
      <c r="M23" s="14">
        <v>132734896060</v>
      </c>
      <c r="N23" s="13"/>
      <c r="O23" s="14">
        <v>127839546745</v>
      </c>
      <c r="P23" s="13"/>
      <c r="Q23" s="14">
        <v>4895349315</v>
      </c>
    </row>
    <row r="24" spans="1:17" x14ac:dyDescent="0.45">
      <c r="A24" s="1" t="s">
        <v>170</v>
      </c>
      <c r="C24" s="14" t="s">
        <v>193</v>
      </c>
      <c r="D24" s="13"/>
      <c r="E24" s="14" t="s">
        <v>193</v>
      </c>
      <c r="F24" s="13"/>
      <c r="G24" s="14" t="s">
        <v>193</v>
      </c>
      <c r="H24" s="13"/>
      <c r="I24" s="14" t="s">
        <v>193</v>
      </c>
      <c r="J24" s="13"/>
      <c r="K24" s="14">
        <v>38546</v>
      </c>
      <c r="L24" s="13"/>
      <c r="M24" s="14">
        <v>29019877199</v>
      </c>
      <c r="N24" s="13"/>
      <c r="O24" s="14">
        <v>29342371659</v>
      </c>
      <c r="P24" s="13"/>
      <c r="Q24" s="14">
        <v>-322494460</v>
      </c>
    </row>
    <row r="25" spans="1:17" x14ac:dyDescent="0.45">
      <c r="A25" s="1" t="s">
        <v>149</v>
      </c>
      <c r="C25" s="14" t="s">
        <v>193</v>
      </c>
      <c r="D25" s="13"/>
      <c r="E25" s="14" t="s">
        <v>193</v>
      </c>
      <c r="F25" s="13"/>
      <c r="G25" s="14" t="s">
        <v>193</v>
      </c>
      <c r="H25" s="13"/>
      <c r="I25" s="14" t="s">
        <v>193</v>
      </c>
      <c r="J25" s="13"/>
      <c r="K25" s="14">
        <v>645600</v>
      </c>
      <c r="L25" s="13"/>
      <c r="M25" s="14">
        <v>645600000000</v>
      </c>
      <c r="N25" s="13"/>
      <c r="O25" s="14">
        <v>645482985000</v>
      </c>
      <c r="P25" s="13"/>
      <c r="Q25" s="14">
        <v>117015000</v>
      </c>
    </row>
    <row r="26" spans="1:17" x14ac:dyDescent="0.45">
      <c r="A26" s="1" t="s">
        <v>51</v>
      </c>
      <c r="C26" s="14" t="s">
        <v>193</v>
      </c>
      <c r="D26" s="13"/>
      <c r="E26" s="14" t="s">
        <v>193</v>
      </c>
      <c r="F26" s="13"/>
      <c r="G26" s="14" t="s">
        <v>193</v>
      </c>
      <c r="H26" s="13"/>
      <c r="I26" s="14" t="s">
        <v>193</v>
      </c>
      <c r="J26" s="13"/>
      <c r="K26" s="14">
        <v>109983</v>
      </c>
      <c r="L26" s="13"/>
      <c r="M26" s="14">
        <v>63189891850</v>
      </c>
      <c r="N26" s="13"/>
      <c r="O26" s="14">
        <v>63175320653</v>
      </c>
      <c r="P26" s="13"/>
      <c r="Q26" s="14">
        <v>14571197</v>
      </c>
    </row>
    <row r="27" spans="1:17" x14ac:dyDescent="0.45">
      <c r="A27" s="1" t="s">
        <v>171</v>
      </c>
      <c r="C27" s="14" t="s">
        <v>193</v>
      </c>
      <c r="D27" s="13"/>
      <c r="E27" s="38" t="s">
        <v>193</v>
      </c>
      <c r="F27" s="39"/>
      <c r="G27" s="38" t="s">
        <v>193</v>
      </c>
      <c r="H27" s="39"/>
      <c r="I27" s="38" t="s">
        <v>193</v>
      </c>
      <c r="J27" s="39"/>
      <c r="K27" s="38">
        <v>21160</v>
      </c>
      <c r="L27" s="39"/>
      <c r="M27" s="38">
        <v>16581682159</v>
      </c>
      <c r="N27" s="39"/>
      <c r="O27" s="38">
        <v>16544480489</v>
      </c>
      <c r="P27" s="39"/>
      <c r="Q27" s="38">
        <v>37201670</v>
      </c>
    </row>
    <row r="28" spans="1:17" ht="19.5" thickBot="1" x14ac:dyDescent="0.5">
      <c r="C28" s="13"/>
      <c r="D28" s="13"/>
      <c r="E28" s="40">
        <f>SUM(E8:E27)</f>
        <v>134793721258</v>
      </c>
      <c r="F28" s="39"/>
      <c r="G28" s="40">
        <f>SUM(G8:G27)</f>
        <v>130603556659</v>
      </c>
      <c r="H28" s="39"/>
      <c r="I28" s="40">
        <f>SUM(I8:I27)</f>
        <v>4190164599</v>
      </c>
      <c r="J28" s="39"/>
      <c r="K28" s="39"/>
      <c r="L28" s="39"/>
      <c r="M28" s="40">
        <f>SUM(M8:M27)</f>
        <v>1129697095071</v>
      </c>
      <c r="N28" s="39"/>
      <c r="O28" s="40">
        <f>SUM(O8:O27)</f>
        <v>1128040933110</v>
      </c>
      <c r="P28" s="39"/>
      <c r="Q28" s="40">
        <f>SUM(Q8:Q27)</f>
        <v>1656161961</v>
      </c>
    </row>
    <row r="29" spans="1:17" ht="19.5" thickTop="1" x14ac:dyDescent="0.45"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4"/>
    </row>
    <row r="30" spans="1:17" x14ac:dyDescent="0.45">
      <c r="F30" s="1">
        <v>5691428318</v>
      </c>
      <c r="H30" s="3">
        <v>-625152560</v>
      </c>
      <c r="I30" s="3"/>
      <c r="L30" s="3"/>
      <c r="N30" s="3"/>
      <c r="P30" s="3"/>
    </row>
    <row r="31" spans="1:17" x14ac:dyDescent="0.45">
      <c r="F31" s="3">
        <v>124912128341</v>
      </c>
      <c r="H31" s="3">
        <v>4815317159</v>
      </c>
      <c r="I31" s="3"/>
      <c r="L31" s="3"/>
      <c r="N31" s="3"/>
      <c r="P31" s="3"/>
    </row>
    <row r="32" spans="1:17" x14ac:dyDescent="0.45">
      <c r="F32" s="3">
        <f>F30+F31</f>
        <v>130603556659</v>
      </c>
      <c r="H32" s="3">
        <f>H31-H30</f>
        <v>5440469719</v>
      </c>
      <c r="I32" s="3"/>
      <c r="N32" s="3"/>
    </row>
    <row r="33" spans="7:15" x14ac:dyDescent="0.45">
      <c r="G33" s="3"/>
      <c r="M33" s="3"/>
      <c r="O33" s="3"/>
    </row>
    <row r="34" spans="7:15" x14ac:dyDescent="0.45">
      <c r="O34" s="3"/>
    </row>
  </sheetData>
  <mergeCells count="14">
    <mergeCell ref="A2:Q2"/>
    <mergeCell ref="A3:Q3"/>
    <mergeCell ref="A4:Q4"/>
    <mergeCell ref="O7"/>
    <mergeCell ref="Q7"/>
    <mergeCell ref="K6:Q6"/>
    <mergeCell ref="A6:A7"/>
    <mergeCell ref="C7"/>
    <mergeCell ref="E7"/>
    <mergeCell ref="G7"/>
    <mergeCell ref="I7"/>
    <mergeCell ref="C6:I6"/>
    <mergeCell ref="K7"/>
    <mergeCell ref="M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سهام</vt:lpstr>
      <vt:lpstr>اوراق مشارکت</vt:lpstr>
      <vt:lpstr>تعدیل قیمت</vt:lpstr>
      <vt:lpstr>گواهی سپرده</vt:lpstr>
      <vt:lpstr>سپرده</vt:lpstr>
      <vt:lpstr>سود اوراق بهادار و سپرده بانکی</vt:lpstr>
      <vt:lpstr>درآمد سود سهام</vt:lpstr>
      <vt:lpstr>درآمد ناشی از تغییر قیمت اوراق</vt:lpstr>
      <vt:lpstr>درآمد ناشی از فروش</vt:lpstr>
      <vt:lpstr>سرمایه‌گذاری در سهام</vt:lpstr>
      <vt:lpstr>سرمایه‌گذاری در اوراق بهادار</vt:lpstr>
      <vt:lpstr>درآمد سپرده بانکی</vt:lpstr>
      <vt:lpstr>سایر درآمدها</vt:lpstr>
      <vt:lpstr>جمع درآمدها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Samira Moghimi asl</dc:creator>
  <cp:lastModifiedBy>Samira Moghimi asl</cp:lastModifiedBy>
  <dcterms:created xsi:type="dcterms:W3CDTF">2021-04-24T07:53:35Z</dcterms:created>
  <dcterms:modified xsi:type="dcterms:W3CDTF">2021-04-27T06:59:46Z</dcterms:modified>
</cp:coreProperties>
</file>